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Korisnik\Desktop\PLAN 2024-2026\Plan 2024-2026 za GRAD\ZA Grad 31.10.2023\"/>
    </mc:Choice>
  </mc:AlternateContent>
  <xr:revisionPtr revIDLastSave="0" documentId="13_ncr:1_{5A389E12-2A17-43BE-8CD5-7BF45AB9890F}" xr6:coauthVersionLast="36" xr6:coauthVersionMax="36" xr10:uidLastSave="{00000000-0000-0000-0000-000000000000}"/>
  <bookViews>
    <workbookView xWindow="0" yWindow="0" windowWidth="28800" windowHeight="13620" firstSheet="1" activeTab="1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9" i="7"/>
  <c r="I51" i="3"/>
  <c r="I38" i="3"/>
  <c r="I13" i="1"/>
  <c r="H13" i="1"/>
  <c r="I28" i="3"/>
  <c r="I14" i="3"/>
  <c r="I27" i="3"/>
  <c r="F28" i="1" l="1"/>
  <c r="I8" i="1"/>
  <c r="H8" i="1"/>
  <c r="G8" i="1"/>
  <c r="F10" i="1" l="1"/>
  <c r="F24" i="1"/>
  <c r="G18" i="3" l="1"/>
  <c r="G17" i="3" s="1"/>
  <c r="H13" i="7" l="1"/>
  <c r="K51" i="3"/>
  <c r="K60" i="3"/>
  <c r="K45" i="3"/>
  <c r="K40" i="3"/>
  <c r="I86" i="3"/>
  <c r="I75" i="3"/>
  <c r="J93" i="3"/>
  <c r="I66" i="3"/>
  <c r="J36" i="3"/>
  <c r="K38" i="3" l="1"/>
  <c r="K39" i="3" s="1"/>
  <c r="K36" i="3"/>
  <c r="J34" i="3"/>
  <c r="K34" i="3"/>
  <c r="I36" i="3" l="1"/>
  <c r="J91" i="3"/>
  <c r="J92" i="3" s="1"/>
  <c r="J66" i="3"/>
  <c r="J64" i="3" s="1"/>
  <c r="J65" i="3" s="1"/>
  <c r="H11" i="7" s="1"/>
  <c r="K66" i="3"/>
  <c r="K64" i="3" s="1"/>
  <c r="K65" i="3" s="1"/>
  <c r="K93" i="3"/>
  <c r="K91" i="3" s="1"/>
  <c r="K92" i="3" s="1"/>
  <c r="I13" i="7" s="1"/>
  <c r="K86" i="3"/>
  <c r="K84" i="3" s="1"/>
  <c r="K85" i="3" s="1"/>
  <c r="I12" i="7" s="1"/>
  <c r="J86" i="3"/>
  <c r="J84" i="3" s="1"/>
  <c r="I84" i="3"/>
  <c r="K75" i="3"/>
  <c r="J75" i="3"/>
  <c r="K72" i="3"/>
  <c r="J72" i="3"/>
  <c r="J60" i="3"/>
  <c r="J51" i="3"/>
  <c r="J45" i="3"/>
  <c r="I45" i="3"/>
  <c r="J40" i="3"/>
  <c r="I40" i="3"/>
  <c r="K32" i="3"/>
  <c r="J32" i="3"/>
  <c r="J30" i="3" s="1"/>
  <c r="J31" i="3" s="1"/>
  <c r="H9" i="7" s="1"/>
  <c r="I32" i="3"/>
  <c r="I34" i="3"/>
  <c r="G86" i="3"/>
  <c r="G66" i="3"/>
  <c r="G65" i="3" s="1"/>
  <c r="E11" i="7" s="1"/>
  <c r="G51" i="3"/>
  <c r="G45" i="3"/>
  <c r="G40" i="3"/>
  <c r="G36" i="3"/>
  <c r="G34" i="3"/>
  <c r="G32" i="3"/>
  <c r="J70" i="3" l="1"/>
  <c r="J71" i="3" s="1"/>
  <c r="I82" i="3"/>
  <c r="H12" i="1" s="1"/>
  <c r="J38" i="3"/>
  <c r="J39" i="3" s="1"/>
  <c r="J28" i="3" s="1"/>
  <c r="G30" i="3"/>
  <c r="K30" i="3"/>
  <c r="K31" i="3" s="1"/>
  <c r="J85" i="3"/>
  <c r="H12" i="7" s="1"/>
  <c r="J82" i="3"/>
  <c r="K82" i="3"/>
  <c r="K83" i="3" s="1"/>
  <c r="K16" i="3" s="1"/>
  <c r="I11" i="7"/>
  <c r="K70" i="3"/>
  <c r="J83" i="3" l="1"/>
  <c r="J16" i="3" s="1"/>
  <c r="I12" i="1"/>
  <c r="J14" i="3"/>
  <c r="J12" i="1"/>
  <c r="I9" i="7"/>
  <c r="K28" i="3"/>
  <c r="K15" i="3" s="1"/>
  <c r="G31" i="3"/>
  <c r="H10" i="7"/>
  <c r="I10" i="7"/>
  <c r="K27" i="3"/>
  <c r="J11" i="1" s="1"/>
  <c r="J27" i="3"/>
  <c r="K71" i="3"/>
  <c r="H86" i="3"/>
  <c r="H72" i="3"/>
  <c r="H75" i="3"/>
  <c r="H51" i="3"/>
  <c r="H45" i="3"/>
  <c r="H40" i="3"/>
  <c r="G85" i="3"/>
  <c r="H66" i="3"/>
  <c r="J10" i="1" l="1"/>
  <c r="H65" i="3"/>
  <c r="F11" i="7" s="1"/>
  <c r="H85" i="3"/>
  <c r="H84" i="3" s="1"/>
  <c r="F12" i="7"/>
  <c r="G84" i="3"/>
  <c r="G82" i="3" s="1"/>
  <c r="G83" i="3" s="1"/>
  <c r="E12" i="7"/>
  <c r="K14" i="3"/>
  <c r="K13" i="3" s="1"/>
  <c r="F12" i="5"/>
  <c r="E12" i="5"/>
  <c r="H34" i="3"/>
  <c r="H36" i="3"/>
  <c r="H82" i="3" l="1"/>
  <c r="H30" i="3"/>
  <c r="H31" i="3"/>
  <c r="G28" i="1"/>
  <c r="H24" i="1" s="1"/>
  <c r="H28" i="1" s="1"/>
  <c r="I24" i="1" s="1"/>
  <c r="I28" i="1" s="1"/>
  <c r="F9" i="7" l="1"/>
  <c r="H20" i="3"/>
  <c r="I22" i="3" s="1"/>
  <c r="I20" i="3" s="1"/>
  <c r="J22" i="3" s="1"/>
  <c r="J20" i="3" s="1"/>
  <c r="G20" i="3" l="1"/>
  <c r="G75" i="3"/>
  <c r="I72" i="3"/>
  <c r="G72" i="3"/>
  <c r="K68" i="3"/>
  <c r="K69" i="3" s="1"/>
  <c r="J68" i="3"/>
  <c r="J69" i="3" s="1"/>
  <c r="H83" i="3"/>
  <c r="H8" i="7"/>
  <c r="I8" i="7"/>
  <c r="I70" i="3" l="1"/>
  <c r="H15" i="7"/>
  <c r="H14" i="7" s="1"/>
  <c r="H7" i="7" s="1"/>
  <c r="H6" i="7" s="1"/>
  <c r="J29" i="3"/>
  <c r="J12" i="3" s="1"/>
  <c r="J11" i="3" s="1"/>
  <c r="J10" i="3" s="1"/>
  <c r="K29" i="3"/>
  <c r="K12" i="3" s="1"/>
  <c r="K11" i="3" s="1"/>
  <c r="K10" i="3" s="1"/>
  <c r="K9" i="3" s="1"/>
  <c r="J9" i="1" s="1"/>
  <c r="J8" i="1" s="1"/>
  <c r="I15" i="7"/>
  <c r="I14" i="7" s="1"/>
  <c r="I7" i="7" s="1"/>
  <c r="I6" i="7" s="1"/>
  <c r="I71" i="3"/>
  <c r="G70" i="3"/>
  <c r="G68" i="3" s="1"/>
  <c r="H71" i="3"/>
  <c r="H69" i="3" s="1"/>
  <c r="F15" i="7" s="1"/>
  <c r="F14" i="7" s="1"/>
  <c r="G71" i="3"/>
  <c r="H70" i="3"/>
  <c r="I83" i="3"/>
  <c r="G15" i="7" l="1"/>
  <c r="G14" i="7" s="1"/>
  <c r="I68" i="3"/>
  <c r="I16" i="3"/>
  <c r="G69" i="3"/>
  <c r="E15" i="7"/>
  <c r="E14" i="7" s="1"/>
  <c r="H68" i="3"/>
  <c r="I69" i="3"/>
  <c r="I29" i="3" l="1"/>
  <c r="G29" i="3"/>
  <c r="I10" i="1"/>
  <c r="G11" i="3"/>
  <c r="G10" i="3" s="1"/>
  <c r="G14" i="3"/>
  <c r="G13" i="3" s="1"/>
  <c r="G9" i="3" l="1"/>
  <c r="I12" i="3"/>
  <c r="I11" i="3" s="1"/>
  <c r="I10" i="3" s="1"/>
  <c r="J28" i="1"/>
  <c r="F8" i="1"/>
  <c r="F13" i="1" s="1"/>
  <c r="E11" i="5" l="1"/>
  <c r="E10" i="5" s="1"/>
  <c r="F11" i="5"/>
  <c r="F10" i="5" s="1"/>
  <c r="H60" i="3" l="1"/>
  <c r="G60" i="3"/>
  <c r="G38" i="3" s="1"/>
  <c r="G39" i="3" l="1"/>
  <c r="H64" i="3"/>
  <c r="I64" i="3"/>
  <c r="G64" i="3"/>
  <c r="G27" i="3" s="1"/>
  <c r="B12" i="5" s="1"/>
  <c r="B11" i="5" s="1"/>
  <c r="B10" i="5" s="1"/>
  <c r="H38" i="3"/>
  <c r="I30" i="3"/>
  <c r="I31" i="3" l="1"/>
  <c r="H39" i="3"/>
  <c r="H27" i="3"/>
  <c r="E10" i="7"/>
  <c r="E7" i="7" s="1"/>
  <c r="E6" i="7" s="1"/>
  <c r="G28" i="3"/>
  <c r="I65" i="3"/>
  <c r="I60" i="3"/>
  <c r="G11" i="7" l="1"/>
  <c r="G9" i="7"/>
  <c r="C12" i="5"/>
  <c r="C11" i="5" s="1"/>
  <c r="C10" i="5" s="1"/>
  <c r="G11" i="1"/>
  <c r="G10" i="1" s="1"/>
  <c r="G13" i="1" s="1"/>
  <c r="F10" i="7"/>
  <c r="F8" i="7" s="1"/>
  <c r="F7" i="7" s="1"/>
  <c r="F6" i="7" s="1"/>
  <c r="H28" i="3"/>
  <c r="H14" i="3" s="1"/>
  <c r="H13" i="3" s="1"/>
  <c r="H9" i="3" s="1"/>
  <c r="I85" i="3"/>
  <c r="H10" i="1" l="1"/>
  <c r="D12" i="5"/>
  <c r="D11" i="5" s="1"/>
  <c r="D10" i="5" s="1"/>
  <c r="G12" i="7"/>
  <c r="J13" i="3"/>
  <c r="J9" i="3" s="1"/>
  <c r="I39" i="3"/>
  <c r="G10" i="7" l="1"/>
  <c r="G8" i="7" s="1"/>
  <c r="G7" i="7" s="1"/>
  <c r="G6" i="7" s="1"/>
  <c r="I13" i="3" l="1"/>
  <c r="I9" i="3" s="1"/>
</calcChain>
</file>

<file path=xl/sharedStrings.xml><?xml version="1.0" encoding="utf-8"?>
<sst xmlns="http://schemas.openxmlformats.org/spreadsheetml/2006/main" count="198" uniqueCount="115">
  <si>
    <t>PRIHODI POSLOVANJA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</si>
  <si>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</si>
  <si>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</si>
  <si>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</si>
  <si>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</si>
  <si>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</si>
  <si>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</si>
  <si>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</si>
  <si>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</si>
  <si>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</si>
  <si>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</si>
  <si>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</si>
  <si>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</si>
  <si>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</si>
  <si>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</si>
  <si>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</si>
  <si>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</si>
  <si>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</si>
  <si>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</si>
  <si>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</si>
  <si>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</si>
  <si>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</si>
  <si>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</si>
  <si>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</si>
  <si>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</si>
  <si>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</si>
  <si>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</si>
  <si>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</si>
  <si>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</si>
  <si>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</si>
  <si>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</si>
  <si>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</si>
  <si>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</si>
  <si>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</si>
  <si>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</si>
  <si>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</si>
  <si>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</si>
  <si>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2025.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</si>
  <si>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</si>
  <si>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</si>
  <si>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</si>
  <si>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</si>
  <si>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</si>
  <si>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Podskupina</t>
  </si>
  <si>
    <t>Odjeljak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</si>
  <si>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</si>
  <si>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</si>
  <si>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</si>
  <si>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</si>
  <si>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</si>
  <si>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</si>
  <si>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</si>
  <si>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</si>
  <si>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</si>
  <si>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</si>
  <si>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</si>
  <si>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</si>
  <si>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</si>
  <si>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</si>
  <si>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</si>
  <si>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</si>
  <si>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</si>
  <si>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</si>
  <si>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</si>
  <si>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</si>
  <si>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</si>
  <si>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</si>
  <si>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</si>
  <si>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</si>
  <si>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</si>
  <si>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</si>
  <si>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</si>
  <si>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</si>
  <si>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</si>
  <si>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Ostali financijski rashodi</t>
  </si>
  <si>
    <t>Zatezne kamate</t>
  </si>
  <si>
    <t>Postrojenja i oprema</t>
  </si>
  <si>
    <t>Uredska oprema i namještaj</t>
  </si>
  <si>
    <t>Oprema za održavanje i zaštitu</t>
  </si>
  <si>
    <t>Instrumenti, uređaji i strojevi</t>
  </si>
  <si>
    <t>Sportska i glazbena oprema</t>
  </si>
  <si>
    <t>Dodatna ulaganja na građevinskim objektima</t>
  </si>
  <si>
    <t>Rashodi za dodatna ulaganja na nefinancijskoj imovini</t>
  </si>
  <si>
    <t>Financijski rashodi</t>
  </si>
  <si>
    <t>Prihodi od prodaje proizvoda i robe te pruženih usluga, prihodi od donacija te povrati po protestiranim jamstvima</t>
  </si>
  <si>
    <t>Prihodi od pruženih usluga</t>
  </si>
  <si>
    <t>Prihodi iz nadležnog proračuna za financiranje redovne djelatnosti korisnika proračuna</t>
  </si>
  <si>
    <t>Aktivnost A102601</t>
  </si>
  <si>
    <t>Održavanje i izgradnja sportskih objekata</t>
  </si>
  <si>
    <t>Izvor financiranja 11</t>
  </si>
  <si>
    <t>PROGRAM 1026</t>
  </si>
  <si>
    <t>01 Rekreacija, kultura i religija</t>
  </si>
  <si>
    <t>081 Službe rekreacije i sporta</t>
  </si>
  <si>
    <t>Višak prihoda</t>
  </si>
  <si>
    <t>Manjak prihoda</t>
  </si>
  <si>
    <t>FINANCIJSKI PLAN JAVNE USTANOVE ŠPORTSKI OBJEKTI ŠIBENIK ZA 2024. I PROJEKCIJA ZA 2025. I 2026. GODINU</t>
  </si>
  <si>
    <t>Izvršenje 2022.</t>
  </si>
  <si>
    <t>Plan 2023.</t>
  </si>
  <si>
    <t>Plan za 2024.</t>
  </si>
  <si>
    <t>Projekcija 
za 2026.</t>
  </si>
  <si>
    <t>FINANCIJSKI PLAN 
JAVNE USTANOVA "ŠPORTSKI OBJEKTI ŠIBENIK" ZA 2024. I PROJEKCIJA ZA 2025. I 2026. GODINU</t>
  </si>
  <si>
    <t>FINANCIJSKI PLAN JAVNE USTANOVE ŠPORTSKI OBJEKTI ŠIBENIK
ZA 2024. I PROJEKCIJA ZA 2025. I 2026. GODINU</t>
  </si>
  <si>
    <r>
      <t xml:space="preserve">FINANCIJSKI PLAN </t>
    </r>
    <r>
      <rPr>
        <b/>
        <sz val="12"/>
        <color rgb="FF000000"/>
        <rFont val="Arial"/>
        <family val="2"/>
        <charset val="238"/>
      </rPr>
      <t>JAVNE USTANOVE ŠPORTSKI OBJEKTI ŠIBENIK</t>
    </r>
    <r>
      <rPr>
        <b/>
        <sz val="12"/>
        <color indexed="8"/>
        <rFont val="Arial"/>
        <family val="2"/>
        <charset val="238"/>
      </rPr>
      <t xml:space="preserve"> 
ZA 2024. I PROJEKCIJA ZA 2025. I 2026. GODINU</t>
    </r>
  </si>
  <si>
    <t>Prihodi iz nadležnog proračuna za financiranje nabave nefinancijske imovine</t>
  </si>
  <si>
    <t>Izvor financiranja 31</t>
  </si>
  <si>
    <t>Dodatna ulaganja na postrojenjima i opremi</t>
  </si>
  <si>
    <t>Kazne, upravne mjer i ostali prihodi</t>
  </si>
  <si>
    <t>Ostali prihodi</t>
  </si>
  <si>
    <t>EUR</t>
  </si>
  <si>
    <t xml:space="preserve">PRIHODI UKUPNO </t>
  </si>
  <si>
    <t xml:space="preserve">PRIHODI POSLOVANJA </t>
  </si>
  <si>
    <t xml:space="preserve">RASHODI UKUPNO </t>
  </si>
  <si>
    <t xml:space="preserve">RASHODI  POSLOVANJA </t>
  </si>
  <si>
    <t>RASHODI ZA NABAVU NEFINANCIJSKE IMOVINE</t>
  </si>
  <si>
    <t xml:space="preserve">RAZLIKA - VIŠAK / MANJAK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</si>
</sst>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 wrapText="1"/>
    </xf>
    <xf numFmtId="0" fontId="10" fillId="2" borderId="3" xfId="0" quotePrefix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right" vertical="center" wrapText="1"/>
    </xf>
    <xf numFmtId="164" fontId="21" fillId="2" borderId="3" xfId="0" applyNumberFormat="1" applyFont="1" applyFill="1" applyBorder="1" applyAlignment="1">
      <alignment horizontal="right"/>
    </xf>
    <xf numFmtId="3" fontId="21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right" vertical="center"/>
    </xf>
    <xf numFmtId="0" fontId="11" fillId="2" borderId="3" xfId="0" applyNumberFormat="1" applyFont="1" applyFill="1" applyBorder="1" applyAlignment="1" applyProtection="1">
      <alignment horizontal="right" vertical="center"/>
    </xf>
    <xf numFmtId="0" fontId="19" fillId="0" borderId="3" xfId="0" applyFont="1" applyBorder="1"/>
    <xf numFmtId="3" fontId="19" fillId="0" borderId="3" xfId="0" applyNumberFormat="1" applyFont="1" applyBorder="1"/>
    <xf numFmtId="0" fontId="21" fillId="0" borderId="3" xfId="0" applyFont="1" applyBorder="1"/>
    <xf numFmtId="0" fontId="22" fillId="2" borderId="3" xfId="0" quotePrefix="1" applyFont="1" applyFill="1" applyBorder="1" applyAlignment="1">
      <alignment horizontal="center" vertical="center"/>
    </xf>
    <xf numFmtId="3" fontId="21" fillId="0" borderId="3" xfId="0" applyNumberFormat="1" applyFont="1" applyBorder="1"/>
    <xf numFmtId="0" fontId="20" fillId="0" borderId="3" xfId="0" applyFont="1" applyBorder="1"/>
    <xf numFmtId="164" fontId="19" fillId="2" borderId="1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19" fillId="2" borderId="3" xfId="0" applyFont="1" applyFill="1" applyBorder="1" applyAlignment="1">
      <alignment wrapText="1"/>
    </xf>
    <xf numFmtId="0" fontId="11" fillId="2" borderId="3" xfId="0" quotePrefix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wrapText="1"/>
    </xf>
    <xf numFmtId="0" fontId="20" fillId="2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2" borderId="3" xfId="0" applyNumberFormat="1" applyFont="1" applyFill="1" applyBorder="1" applyAlignment="1" applyProtection="1">
      <alignment horizontal="left" vertical="center"/>
    </xf>
    <xf numFmtId="4" fontId="0" fillId="0" borderId="0" xfId="0" applyNumberFormat="1"/>
    <xf numFmtId="4" fontId="19" fillId="2" borderId="3" xfId="0" applyNumberFormat="1" applyFont="1" applyFill="1" applyBorder="1" applyAlignment="1">
      <alignment horizontal="right"/>
    </xf>
    <xf numFmtId="0" fontId="9" fillId="3" borderId="2" xfId="0" applyNumberFormat="1" applyFont="1" applyFill="1" applyBorder="1" applyAlignment="1" applyProtection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0" fontId="24" fillId="0" borderId="3" xfId="0" applyFont="1" applyBorder="1" applyAlignment="1">
      <alignment horizontal="center"/>
    </xf>
    <xf numFmtId="0" fontId="27" fillId="2" borderId="3" xfId="0" applyFont="1" applyFill="1" applyBorder="1" applyAlignment="1">
      <alignment wrapText="1"/>
    </xf>
    <xf numFmtId="4" fontId="26" fillId="2" borderId="4" xfId="0" applyNumberFormat="1" applyFont="1" applyFill="1" applyBorder="1" applyAlignment="1">
      <alignment horizontal="right"/>
    </xf>
    <xf numFmtId="0" fontId="25" fillId="2" borderId="2" xfId="0" applyNumberFormat="1" applyFont="1" applyFill="1" applyBorder="1" applyAlignment="1" applyProtection="1">
      <alignment horizontal="left" vertical="center" wrapText="1" indent="1"/>
    </xf>
    <xf numFmtId="0" fontId="25" fillId="2" borderId="4" xfId="0" applyNumberFormat="1" applyFont="1" applyFill="1" applyBorder="1" applyAlignment="1" applyProtection="1">
      <alignment horizontal="left" vertical="center" wrapText="1" inden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27" fillId="0" borderId="3" xfId="0" applyFont="1" applyBorder="1"/>
    <xf numFmtId="4" fontId="25" fillId="2" borderId="4" xfId="0" applyNumberFormat="1" applyFont="1" applyFill="1" applyBorder="1" applyAlignment="1">
      <alignment horizontal="right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3" fontId="25" fillId="2" borderId="4" xfId="0" applyNumberFormat="1" applyFont="1" applyFill="1" applyBorder="1" applyAlignment="1">
      <alignment horizontal="right"/>
    </xf>
    <xf numFmtId="0" fontId="25" fillId="2" borderId="1" xfId="0" applyNumberFormat="1" applyFont="1" applyFill="1" applyBorder="1" applyAlignment="1" applyProtection="1">
      <alignment horizontal="left" vertical="center" wrapText="1" indent="1"/>
    </xf>
    <xf numFmtId="0" fontId="30" fillId="2" borderId="3" xfId="0" quotePrefix="1" applyFont="1" applyFill="1" applyBorder="1" applyAlignment="1">
      <alignment horizontal="left" vertical="center" wrapText="1"/>
    </xf>
    <xf numFmtId="3" fontId="25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 applyProtection="1">
      <alignment horizontal="right" wrapText="1"/>
    </xf>
    <xf numFmtId="0" fontId="25" fillId="2" borderId="1" xfId="0" applyNumberFormat="1" applyFont="1" applyFill="1" applyBorder="1" applyAlignment="1" applyProtection="1">
      <alignment horizontal="center" vertical="center" wrapText="1"/>
    </xf>
    <xf numFmtId="0" fontId="25" fillId="2" borderId="2" xfId="0" applyNumberFormat="1" applyFont="1" applyFill="1" applyBorder="1" applyAlignment="1" applyProtection="1">
      <alignment horizontal="center" vertical="center" wrapText="1"/>
    </xf>
    <xf numFmtId="0" fontId="25" fillId="2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" fontId="3" fillId="2" borderId="3" xfId="0" applyNumberFormat="1" applyFont="1" applyFill="1" applyBorder="1" applyAlignment="1" applyProtection="1">
      <alignment horizontal="right" wrapText="1"/>
    </xf>
    <xf numFmtId="164" fontId="0" fillId="0" borderId="0" xfId="0" applyNumberFormat="1"/>
    <xf numFmtId="3" fontId="26" fillId="2" borderId="4" xfId="0" applyNumberFormat="1" applyFont="1" applyFill="1" applyBorder="1" applyAlignment="1">
      <alignment horizontal="right"/>
    </xf>
    <xf numFmtId="3" fontId="0" fillId="0" borderId="3" xfId="0" applyNumberFormat="1" applyBorder="1"/>
    <xf numFmtId="0" fontId="9" fillId="2" borderId="3" xfId="0" quotePrefix="1" applyFont="1" applyFill="1" applyBorder="1" applyAlignment="1">
      <alignment horizontal="left" vertical="center" wrapText="1"/>
    </xf>
    <xf numFmtId="0" fontId="0" fillId="0" borderId="3" xfId="0" applyFont="1" applyBorder="1"/>
    <xf numFmtId="0" fontId="0" fillId="0" borderId="3" xfId="0" applyFont="1" applyBorder="1" applyAlignment="1">
      <alignment wrapText="1"/>
    </xf>
    <xf numFmtId="4" fontId="0" fillId="0" borderId="3" xfId="0" applyNumberFormat="1" applyFont="1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4" fontId="0" fillId="0" borderId="0" xfId="0" applyNumberFormat="1" applyFont="1" applyBorder="1"/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 applyProtection="1">
      <alignment horizontal="right" wrapText="1"/>
    </xf>
    <xf numFmtId="3" fontId="0" fillId="0" borderId="3" xfId="0" applyNumberFormat="1" applyFont="1" applyBorder="1"/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quotePrefix="1" applyNumberFormat="1" applyFont="1" applyFill="1" applyBorder="1" applyAlignment="1" applyProtection="1">
      <alignment horizontal="left" vertical="center" wrapText="1"/>
    </xf>
    <xf numFmtId="0" fontId="11" fillId="0" borderId="4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26" fillId="2" borderId="1" xfId="0" applyNumberFormat="1" applyFont="1" applyFill="1" applyBorder="1" applyAlignment="1" applyProtection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26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 applyProtection="1">
      <alignment horizontal="left" vertical="center" wrapText="1"/>
    </xf>
    <xf numFmtId="0" fontId="28" fillId="2" borderId="2" xfId="0" applyNumberFormat="1" applyFont="1" applyFill="1" applyBorder="1" applyAlignment="1" applyProtection="1">
      <alignment horizontal="left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25" fillId="2" borderId="1" xfId="0" applyNumberFormat="1" applyFont="1" applyFill="1" applyBorder="1" applyAlignment="1" applyProtection="1">
      <alignment horizontal="left" vertical="center" wrapText="1" indent="1"/>
    </xf>
    <xf numFmtId="0" fontId="25" fillId="2" borderId="2" xfId="0" applyNumberFormat="1" applyFont="1" applyFill="1" applyBorder="1" applyAlignment="1" applyProtection="1">
      <alignment horizontal="left" vertical="center" wrapText="1" indent="1"/>
    </xf>
    <xf numFmtId="0" fontId="25" fillId="2" borderId="4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opLeftCell="A4" workbookViewId="0">
      <selection activeCell="N16" sqref="N16"/>
    </sheetView>
  </sheetViews>
  <sheetFormatPr defaultRowHeight="15" x14ac:dyDescent="0.25"/>
  <cols>
    <col min="5" max="5" width="25.28515625" customWidth="1"/>
    <col min="6" max="6" width="15.85546875" bestFit="1" customWidth="1"/>
    <col min="7" max="7" width="11.7109375" bestFit="1" customWidth="1"/>
    <col min="8" max="8" width="13.140625" bestFit="1" customWidth="1"/>
    <col min="9" max="10" width="10.140625" bestFit="1" customWidth="1"/>
  </cols>
  <sheetData>
    <row r="1" spans="1:10" ht="34.5" customHeight="1" x14ac:dyDescent="0.25">
      <c r="A1" s="121" t="s">
        <v>95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8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21" t="s">
        <v>25</v>
      </c>
      <c r="B3" s="121"/>
      <c r="C3" s="121"/>
      <c r="D3" s="121"/>
      <c r="E3" s="121"/>
      <c r="F3" s="121"/>
      <c r="G3" s="121"/>
      <c r="H3" s="121"/>
      <c r="I3" s="137"/>
      <c r="J3" s="137"/>
    </row>
    <row r="4" spans="1:10" ht="9" customHeight="1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8" customHeight="1" x14ac:dyDescent="0.25">
      <c r="A5" s="121" t="s">
        <v>33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0" ht="16.5" customHeight="1" x14ac:dyDescent="0.25">
      <c r="A6" s="1"/>
      <c r="B6" s="2"/>
      <c r="C6" s="2"/>
      <c r="D6" s="2"/>
      <c r="E6" s="6"/>
      <c r="F6" s="7"/>
      <c r="G6" s="7"/>
      <c r="H6" s="82"/>
      <c r="I6" s="7"/>
      <c r="J6" s="43" t="s">
        <v>108</v>
      </c>
    </row>
    <row r="7" spans="1:10" ht="25.5" x14ac:dyDescent="0.25">
      <c r="A7" s="31"/>
      <c r="B7" s="32"/>
      <c r="C7" s="32"/>
      <c r="D7" s="33"/>
      <c r="E7" s="34"/>
      <c r="F7" s="3" t="s">
        <v>96</v>
      </c>
      <c r="G7" s="3" t="s">
        <v>97</v>
      </c>
      <c r="H7" s="3" t="s">
        <v>98</v>
      </c>
      <c r="I7" s="3" t="s">
        <v>37</v>
      </c>
      <c r="J7" s="3" t="s">
        <v>99</v>
      </c>
    </row>
    <row r="8" spans="1:10" ht="15" customHeight="1" x14ac:dyDescent="0.25">
      <c r="A8" s="139" t="s">
        <v>109</v>
      </c>
      <c r="B8" s="135"/>
      <c r="C8" s="135"/>
      <c r="D8" s="135"/>
      <c r="E8" s="140"/>
      <c r="F8" s="76">
        <f>F9</f>
        <v>1072182.81</v>
      </c>
      <c r="G8" s="35">
        <f>G9</f>
        <v>1361544</v>
      </c>
      <c r="H8" s="35">
        <f>H9</f>
        <v>1596350</v>
      </c>
      <c r="I8" s="35">
        <f>I9</f>
        <v>1555418</v>
      </c>
      <c r="J8" s="35">
        <f>J9</f>
        <v>1661650</v>
      </c>
    </row>
    <row r="9" spans="1:10" ht="15" customHeight="1" x14ac:dyDescent="0.25">
      <c r="A9" s="131" t="s">
        <v>110</v>
      </c>
      <c r="B9" s="124"/>
      <c r="C9" s="124"/>
      <c r="D9" s="124"/>
      <c r="E9" s="138"/>
      <c r="F9" s="77">
        <v>1072182.81</v>
      </c>
      <c r="G9" s="36">
        <v>1361544</v>
      </c>
      <c r="H9" s="36">
        <v>1596350</v>
      </c>
      <c r="I9" s="36">
        <v>1555418</v>
      </c>
      <c r="J9" s="36">
        <f>' Račun prihoda i rashoda'!K9</f>
        <v>1661650</v>
      </c>
    </row>
    <row r="10" spans="1:10" x14ac:dyDescent="0.25">
      <c r="A10" s="44" t="s">
        <v>111</v>
      </c>
      <c r="B10" s="75"/>
      <c r="C10" s="75"/>
      <c r="D10" s="75"/>
      <c r="E10" s="75"/>
      <c r="F10" s="76">
        <f>F11+F12</f>
        <v>1045805.5700000001</v>
      </c>
      <c r="G10" s="35">
        <f>G11+G12</f>
        <v>1296544</v>
      </c>
      <c r="H10" s="35">
        <f>H11+H12</f>
        <v>1535350</v>
      </c>
      <c r="I10" s="35">
        <f>I11+I12</f>
        <v>1495050</v>
      </c>
      <c r="J10" s="35">
        <f>J11+J12</f>
        <v>1661650</v>
      </c>
    </row>
    <row r="11" spans="1:10" ht="15" customHeight="1" x14ac:dyDescent="0.25">
      <c r="A11" s="123" t="s">
        <v>112</v>
      </c>
      <c r="B11" s="142"/>
      <c r="C11" s="142"/>
      <c r="D11" s="142"/>
      <c r="E11" s="143"/>
      <c r="F11" s="77">
        <v>1009508.14</v>
      </c>
      <c r="G11" s="36">
        <f>' Račun prihoda i rashoda'!H27</f>
        <v>1227762</v>
      </c>
      <c r="H11" s="36">
        <v>1431350</v>
      </c>
      <c r="I11" s="36">
        <v>1457050</v>
      </c>
      <c r="J11" s="37">
        <f>' Račun prihoda i rashoda'!K27</f>
        <v>1416650</v>
      </c>
    </row>
    <row r="12" spans="1:10" x14ac:dyDescent="0.25">
      <c r="A12" s="141" t="s">
        <v>113</v>
      </c>
      <c r="B12" s="138"/>
      <c r="C12" s="138"/>
      <c r="D12" s="138"/>
      <c r="E12" s="138"/>
      <c r="F12" s="78">
        <v>36297.43</v>
      </c>
      <c r="G12" s="38">
        <v>68782</v>
      </c>
      <c r="H12" s="38">
        <f>' Račun prihoda i rashoda'!I82</f>
        <v>104000</v>
      </c>
      <c r="I12" s="38">
        <f>' Račun prihoda i rashoda'!J82</f>
        <v>38000</v>
      </c>
      <c r="J12" s="37">
        <f>' Račun prihoda i rashoda'!K82</f>
        <v>245000</v>
      </c>
    </row>
    <row r="13" spans="1:10" ht="18" customHeight="1" x14ac:dyDescent="0.25">
      <c r="A13" s="134" t="s">
        <v>114</v>
      </c>
      <c r="B13" s="135"/>
      <c r="C13" s="135"/>
      <c r="D13" s="135"/>
      <c r="E13" s="135"/>
      <c r="F13" s="76">
        <f>F8-F10</f>
        <v>26377.239999999991</v>
      </c>
      <c r="G13" s="35">
        <f>G8-G10</f>
        <v>65000</v>
      </c>
      <c r="H13" s="35">
        <f>H8-H10</f>
        <v>61000</v>
      </c>
      <c r="I13" s="35">
        <f>I8-I10</f>
        <v>60368</v>
      </c>
      <c r="J13" s="35"/>
    </row>
    <row r="14" spans="1:10" ht="18" customHeight="1" x14ac:dyDescent="0.25">
      <c r="A14" s="136"/>
      <c r="B14" s="122"/>
      <c r="C14" s="122"/>
      <c r="D14" s="122"/>
      <c r="E14" s="122"/>
      <c r="F14" s="122"/>
      <c r="G14" s="122"/>
      <c r="H14" s="122"/>
      <c r="I14" s="122"/>
      <c r="J14" s="122"/>
    </row>
    <row r="15" spans="1:10" ht="18" x14ac:dyDescent="0.25">
      <c r="A15" s="26"/>
      <c r="B15" s="24"/>
      <c r="C15" s="24"/>
      <c r="D15" s="24"/>
      <c r="E15" s="24"/>
      <c r="F15" s="24"/>
      <c r="G15" s="24"/>
      <c r="H15" s="25"/>
      <c r="I15" s="25"/>
      <c r="J15" s="25"/>
    </row>
    <row r="16" spans="1:10" ht="25.5" x14ac:dyDescent="0.25">
      <c r="A16" s="31"/>
      <c r="B16" s="32"/>
      <c r="C16" s="32"/>
      <c r="D16" s="33"/>
      <c r="E16" s="34"/>
      <c r="F16" s="3" t="s">
        <v>96</v>
      </c>
      <c r="G16" s="3" t="s">
        <v>97</v>
      </c>
      <c r="H16" s="3" t="s">
        <v>98</v>
      </c>
      <c r="I16" s="3" t="s">
        <v>37</v>
      </c>
      <c r="J16" s="3" t="s">
        <v>99</v>
      </c>
    </row>
    <row r="17" spans="1:10" ht="15.75" customHeight="1" x14ac:dyDescent="0.25">
      <c r="A17" s="131" t="s">
        <v>2</v>
      </c>
      <c r="B17" s="132"/>
      <c r="C17" s="132"/>
      <c r="D17" s="132"/>
      <c r="E17" s="133"/>
      <c r="F17" s="38"/>
      <c r="G17" s="38"/>
      <c r="H17" s="38"/>
      <c r="I17" s="38"/>
      <c r="J17" s="38"/>
    </row>
    <row r="18" spans="1:10" x14ac:dyDescent="0.25">
      <c r="A18" s="131" t="s">
        <v>3</v>
      </c>
      <c r="B18" s="124"/>
      <c r="C18" s="124"/>
      <c r="D18" s="124"/>
      <c r="E18" s="124"/>
      <c r="F18" s="38"/>
      <c r="G18" s="38"/>
      <c r="H18" s="38"/>
      <c r="I18" s="38"/>
      <c r="J18" s="38"/>
    </row>
    <row r="19" spans="1:10" x14ac:dyDescent="0.25">
      <c r="A19" s="134" t="s">
        <v>4</v>
      </c>
      <c r="B19" s="135"/>
      <c r="C19" s="135"/>
      <c r="D19" s="135"/>
      <c r="E19" s="135"/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0" ht="18" x14ac:dyDescent="0.25">
      <c r="A20" s="23"/>
      <c r="B20" s="24"/>
      <c r="C20" s="24"/>
      <c r="D20" s="24"/>
      <c r="E20" s="81"/>
      <c r="F20" s="24"/>
      <c r="G20" s="24"/>
      <c r="H20" s="25"/>
      <c r="I20" s="25"/>
      <c r="J20" s="25"/>
    </row>
    <row r="21" spans="1:10" ht="18" customHeight="1" x14ac:dyDescent="0.25">
      <c r="A21" s="121" t="s">
        <v>40</v>
      </c>
      <c r="B21" s="122"/>
      <c r="C21" s="122"/>
      <c r="D21" s="122"/>
      <c r="E21" s="122"/>
      <c r="F21" s="122"/>
      <c r="G21" s="122"/>
      <c r="H21" s="122"/>
      <c r="I21" s="122"/>
      <c r="J21" s="122"/>
    </row>
    <row r="22" spans="1:10" ht="18" x14ac:dyDescent="0.25">
      <c r="A22" s="23"/>
      <c r="B22" s="24"/>
      <c r="C22" s="24"/>
      <c r="D22" s="24"/>
      <c r="E22" s="24"/>
      <c r="F22" s="24"/>
      <c r="G22" s="24"/>
      <c r="H22" s="25"/>
      <c r="I22" s="25"/>
      <c r="J22" s="25"/>
    </row>
    <row r="23" spans="1:10" ht="25.5" x14ac:dyDescent="0.25">
      <c r="A23" s="31"/>
      <c r="B23" s="32"/>
      <c r="C23" s="32"/>
      <c r="D23" s="33"/>
      <c r="E23" s="34"/>
      <c r="F23" s="3" t="s">
        <v>96</v>
      </c>
      <c r="G23" s="3" t="s">
        <v>97</v>
      </c>
      <c r="H23" s="3" t="s">
        <v>98</v>
      </c>
      <c r="I23" s="3" t="s">
        <v>37</v>
      </c>
      <c r="J23" s="3" t="s">
        <v>99</v>
      </c>
    </row>
    <row r="24" spans="1:10" x14ac:dyDescent="0.25">
      <c r="A24" s="125" t="s">
        <v>34</v>
      </c>
      <c r="B24" s="126"/>
      <c r="C24" s="126"/>
      <c r="D24" s="126"/>
      <c r="E24" s="127"/>
      <c r="F24" s="79">
        <f>+-212745.69</f>
        <v>-212745.69</v>
      </c>
      <c r="G24" s="40">
        <v>-186368</v>
      </c>
      <c r="H24" s="40">
        <f>G28</f>
        <v>-121368</v>
      </c>
      <c r="I24" s="40">
        <f>H28</f>
        <v>-60368</v>
      </c>
      <c r="J24" s="41"/>
    </row>
    <row r="25" spans="1:10" ht="30" customHeight="1" x14ac:dyDescent="0.25">
      <c r="A25" s="128" t="s">
        <v>1</v>
      </c>
      <c r="B25" s="129"/>
      <c r="C25" s="129"/>
      <c r="D25" s="129"/>
      <c r="E25" s="130"/>
      <c r="F25" s="80">
        <v>26377.24</v>
      </c>
      <c r="G25" s="42">
        <v>65000</v>
      </c>
      <c r="H25" s="42">
        <v>61000</v>
      </c>
      <c r="I25" s="42">
        <v>60368</v>
      </c>
      <c r="J25" s="39"/>
    </row>
    <row r="26" spans="1:10" x14ac:dyDescent="0.25">
      <c r="F26" s="73"/>
      <c r="G26" s="73"/>
      <c r="H26" s="73"/>
    </row>
    <row r="28" spans="1:10" x14ac:dyDescent="0.25">
      <c r="A28" s="123" t="s">
        <v>5</v>
      </c>
      <c r="B28" s="124"/>
      <c r="C28" s="124"/>
      <c r="D28" s="124"/>
      <c r="E28" s="124"/>
      <c r="F28" s="38">
        <f>F24+F25</f>
        <v>-186368.45</v>
      </c>
      <c r="G28" s="38">
        <f>G24+G25</f>
        <v>-121368</v>
      </c>
      <c r="H28" s="38">
        <f>H24+H25</f>
        <v>-60368</v>
      </c>
      <c r="I28" s="38">
        <f>I24+I25</f>
        <v>0</v>
      </c>
      <c r="J28" s="38">
        <f>J13+J25</f>
        <v>0</v>
      </c>
    </row>
    <row r="29" spans="1:10" ht="11.25" customHeight="1" x14ac:dyDescent="0.25">
      <c r="A29" s="18"/>
      <c r="B29" s="19"/>
      <c r="C29" s="19"/>
      <c r="D29" s="19"/>
      <c r="E29" s="19"/>
      <c r="F29" s="20"/>
      <c r="G29" s="20"/>
      <c r="H29" s="20"/>
      <c r="I29" s="20"/>
      <c r="J29" s="20"/>
    </row>
    <row r="30" spans="1:10" ht="29.25" customHeight="1" x14ac:dyDescent="0.25">
      <c r="A30" s="119" t="s">
        <v>41</v>
      </c>
      <c r="B30" s="120"/>
      <c r="C30" s="120"/>
      <c r="D30" s="120"/>
      <c r="E30" s="120"/>
      <c r="F30" s="120"/>
      <c r="G30" s="120"/>
      <c r="H30" s="120"/>
      <c r="I30" s="120"/>
      <c r="J30" s="120"/>
    </row>
    <row r="31" spans="1:10" ht="8.25" customHeight="1" x14ac:dyDescent="0.25"/>
    <row r="32" spans="1:10" x14ac:dyDescent="0.25">
      <c r="A32" s="119" t="s">
        <v>35</v>
      </c>
      <c r="B32" s="120"/>
      <c r="C32" s="120"/>
      <c r="D32" s="120"/>
      <c r="E32" s="120"/>
      <c r="F32" s="120"/>
      <c r="G32" s="120"/>
      <c r="H32" s="120"/>
      <c r="I32" s="120"/>
      <c r="J32" s="120"/>
    </row>
    <row r="33" spans="1:10" ht="8.25" customHeight="1" x14ac:dyDescent="0.25"/>
    <row r="34" spans="1:10" ht="29.25" customHeight="1" x14ac:dyDescent="0.25">
      <c r="A34" s="119" t="s">
        <v>36</v>
      </c>
      <c r="B34" s="120"/>
      <c r="C34" s="120"/>
      <c r="D34" s="120"/>
      <c r="E34" s="120"/>
      <c r="F34" s="120"/>
      <c r="G34" s="120"/>
      <c r="H34" s="120"/>
      <c r="I34" s="120"/>
      <c r="J34" s="120"/>
    </row>
  </sheetData>
  <mergeCells count="19">
    <mergeCell ref="A1:J1"/>
    <mergeCell ref="A3:J3"/>
    <mergeCell ref="A9:E9"/>
    <mergeCell ref="A8:E8"/>
    <mergeCell ref="A12:E12"/>
    <mergeCell ref="A11:E11"/>
    <mergeCell ref="A17:E17"/>
    <mergeCell ref="A18:E18"/>
    <mergeCell ref="A19:E19"/>
    <mergeCell ref="A5:J5"/>
    <mergeCell ref="A14:J14"/>
    <mergeCell ref="A13:E13"/>
    <mergeCell ref="A34:J34"/>
    <mergeCell ref="A21:J21"/>
    <mergeCell ref="A30:J30"/>
    <mergeCell ref="A28:E28"/>
    <mergeCell ref="A32:J32"/>
    <mergeCell ref="A24:E24"/>
    <mergeCell ref="A25:E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"/>
  <sheetViews>
    <sheetView tabSelected="1" workbookViewId="0">
      <selection activeCell="O55" sqref="O55"/>
    </sheetView>
  </sheetViews>
  <sheetFormatPr defaultRowHeight="15" x14ac:dyDescent="0.25"/>
  <cols>
    <col min="1" max="1" width="7.42578125" bestFit="1" customWidth="1"/>
    <col min="2" max="4" width="5.140625" customWidth="1"/>
    <col min="5" max="5" width="5.42578125" bestFit="1" customWidth="1"/>
    <col min="6" max="6" width="25.5703125" style="71" customWidth="1"/>
    <col min="7" max="7" width="14.42578125" bestFit="1" customWidth="1"/>
    <col min="8" max="8" width="11.7109375" bestFit="1" customWidth="1"/>
    <col min="9" max="9" width="13.140625" bestFit="1" customWidth="1"/>
    <col min="10" max="11" width="10.140625" bestFit="1" customWidth="1"/>
    <col min="12" max="12" width="15.28515625" customWidth="1"/>
    <col min="13" max="15" width="11.7109375" bestFit="1" customWidth="1"/>
  </cols>
  <sheetData>
    <row r="1" spans="1:11" ht="32.25" customHeight="1" x14ac:dyDescent="0.25">
      <c r="A1" s="121" t="s">
        <v>95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5.75" x14ac:dyDescent="0.25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2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5"/>
      <c r="K3" s="5"/>
    </row>
    <row r="4" spans="1:11" ht="15.75" x14ac:dyDescent="0.25">
      <c r="A4" s="121" t="s">
        <v>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7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5"/>
      <c r="K5" s="5"/>
    </row>
    <row r="6" spans="1:11" ht="15.75" x14ac:dyDescent="0.25">
      <c r="A6" s="121" t="s">
        <v>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ht="12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5"/>
      <c r="K7" s="5"/>
    </row>
    <row r="8" spans="1:11" ht="38.25" x14ac:dyDescent="0.25">
      <c r="A8" s="22" t="s">
        <v>8</v>
      </c>
      <c r="B8" s="21" t="s">
        <v>9</v>
      </c>
      <c r="C8" s="21" t="s">
        <v>43</v>
      </c>
      <c r="D8" s="21" t="s">
        <v>44</v>
      </c>
      <c r="E8" s="21" t="s">
        <v>10</v>
      </c>
      <c r="F8" s="21" t="s">
        <v>6</v>
      </c>
      <c r="G8" s="21" t="s">
        <v>96</v>
      </c>
      <c r="H8" s="22" t="s">
        <v>97</v>
      </c>
      <c r="I8" s="22" t="s">
        <v>98</v>
      </c>
      <c r="J8" s="22" t="s">
        <v>37</v>
      </c>
      <c r="K8" s="22" t="s">
        <v>99</v>
      </c>
    </row>
    <row r="9" spans="1:11" x14ac:dyDescent="0.25">
      <c r="A9" s="11">
        <v>6</v>
      </c>
      <c r="B9" s="11"/>
      <c r="C9" s="11"/>
      <c r="D9" s="11"/>
      <c r="E9" s="11"/>
      <c r="F9" s="11" t="s">
        <v>11</v>
      </c>
      <c r="G9" s="63">
        <f>G10+G13+G17</f>
        <v>1072182.81</v>
      </c>
      <c r="H9" s="62">
        <f>H10+H13</f>
        <v>1361543.84</v>
      </c>
      <c r="I9" s="52">
        <f>I10+I13</f>
        <v>1596350</v>
      </c>
      <c r="J9" s="52">
        <f>J10+J13</f>
        <v>1555418</v>
      </c>
      <c r="K9" s="52">
        <f>K10+K13</f>
        <v>1661650</v>
      </c>
    </row>
    <row r="10" spans="1:11" ht="63.75" x14ac:dyDescent="0.25">
      <c r="A10" s="11"/>
      <c r="B10" s="11">
        <v>66</v>
      </c>
      <c r="C10" s="11"/>
      <c r="D10" s="11"/>
      <c r="E10" s="11">
        <v>31</v>
      </c>
      <c r="F10" s="11" t="s">
        <v>84</v>
      </c>
      <c r="G10" s="63">
        <f>G11</f>
        <v>49486.2</v>
      </c>
      <c r="H10" s="52">
        <v>39816.839999999997</v>
      </c>
      <c r="I10" s="52">
        <f t="shared" ref="I10:K11" si="0">I11</f>
        <v>50000</v>
      </c>
      <c r="J10" s="52">
        <f t="shared" si="0"/>
        <v>50000</v>
      </c>
      <c r="K10" s="52">
        <f t="shared" si="0"/>
        <v>50000</v>
      </c>
    </row>
    <row r="11" spans="1:11" x14ac:dyDescent="0.25">
      <c r="A11" s="11"/>
      <c r="B11" s="16"/>
      <c r="C11" s="16">
        <v>661</v>
      </c>
      <c r="D11" s="16"/>
      <c r="E11" s="12">
        <v>31</v>
      </c>
      <c r="F11" s="12" t="s">
        <v>32</v>
      </c>
      <c r="G11" s="65">
        <f>G12</f>
        <v>49486.2</v>
      </c>
      <c r="H11" s="9">
        <v>39816.839999999997</v>
      </c>
      <c r="I11" s="9">
        <f t="shared" si="0"/>
        <v>50000</v>
      </c>
      <c r="J11" s="9">
        <f t="shared" si="0"/>
        <v>50000</v>
      </c>
      <c r="K11" s="9">
        <f t="shared" si="0"/>
        <v>50000</v>
      </c>
    </row>
    <row r="12" spans="1:11" x14ac:dyDescent="0.25">
      <c r="A12" s="12"/>
      <c r="B12" s="29"/>
      <c r="C12" s="29"/>
      <c r="D12" s="12">
        <v>6615</v>
      </c>
      <c r="E12" s="12"/>
      <c r="F12" s="12" t="s">
        <v>85</v>
      </c>
      <c r="G12" s="65">
        <v>49486.2</v>
      </c>
      <c r="H12" s="9">
        <v>39816.839999999997</v>
      </c>
      <c r="I12" s="9">
        <f>I29</f>
        <v>50000</v>
      </c>
      <c r="J12" s="9">
        <f>J29</f>
        <v>50000</v>
      </c>
      <c r="K12" s="9">
        <f>K29</f>
        <v>50000</v>
      </c>
    </row>
    <row r="13" spans="1:11" ht="51" x14ac:dyDescent="0.25">
      <c r="A13" s="12"/>
      <c r="B13" s="29">
        <v>67</v>
      </c>
      <c r="C13" s="29"/>
      <c r="D13" s="29"/>
      <c r="E13" s="29">
        <v>11</v>
      </c>
      <c r="F13" s="11" t="s">
        <v>38</v>
      </c>
      <c r="G13" s="63">
        <f>G14</f>
        <v>1022094.5199999999</v>
      </c>
      <c r="H13" s="52">
        <f>H14</f>
        <v>1321727</v>
      </c>
      <c r="I13" s="52">
        <f>I14</f>
        <v>1546350</v>
      </c>
      <c r="J13" s="52">
        <f>J14</f>
        <v>1505418</v>
      </c>
      <c r="K13" s="52">
        <f>K14</f>
        <v>1611650</v>
      </c>
    </row>
    <row r="14" spans="1:11" x14ac:dyDescent="0.25">
      <c r="A14" s="12"/>
      <c r="B14" s="12"/>
      <c r="C14" s="12">
        <v>671</v>
      </c>
      <c r="D14" s="12"/>
      <c r="E14" s="12">
        <v>11</v>
      </c>
      <c r="F14" s="12" t="s">
        <v>12</v>
      </c>
      <c r="G14" s="65">
        <f>G15+G16</f>
        <v>1022094.5199999999</v>
      </c>
      <c r="H14" s="9">
        <f>H15+H16</f>
        <v>1321727</v>
      </c>
      <c r="I14" s="9">
        <f>I15+I16</f>
        <v>1546350</v>
      </c>
      <c r="J14" s="9">
        <f>J15+J16</f>
        <v>1505418</v>
      </c>
      <c r="K14" s="9">
        <f>K15+K16</f>
        <v>1611650</v>
      </c>
    </row>
    <row r="15" spans="1:11" ht="51" x14ac:dyDescent="0.25">
      <c r="A15" s="14"/>
      <c r="B15" s="15"/>
      <c r="C15" s="15"/>
      <c r="D15" s="72">
        <v>6711</v>
      </c>
      <c r="E15" s="12">
        <v>11</v>
      </c>
      <c r="F15" s="108" t="s">
        <v>86</v>
      </c>
      <c r="G15" s="65">
        <v>969280.69</v>
      </c>
      <c r="H15" s="9">
        <v>1252945</v>
      </c>
      <c r="I15" s="9">
        <v>1442350</v>
      </c>
      <c r="J15" s="9">
        <v>1467418</v>
      </c>
      <c r="K15" s="9">
        <f>K28</f>
        <v>1366650</v>
      </c>
    </row>
    <row r="16" spans="1:11" ht="38.25" x14ac:dyDescent="0.25">
      <c r="A16" s="14"/>
      <c r="B16" s="15"/>
      <c r="C16" s="15"/>
      <c r="D16" s="16">
        <v>6712</v>
      </c>
      <c r="E16" s="16"/>
      <c r="F16" s="108" t="s">
        <v>103</v>
      </c>
      <c r="G16" s="65">
        <v>52813.83</v>
      </c>
      <c r="H16" s="9">
        <v>68782</v>
      </c>
      <c r="I16" s="9">
        <f>I83</f>
        <v>104000</v>
      </c>
      <c r="J16" s="9">
        <f>J83</f>
        <v>38000</v>
      </c>
      <c r="K16" s="9">
        <f>K83</f>
        <v>245000</v>
      </c>
    </row>
    <row r="17" spans="1:15" ht="30" customHeight="1" x14ac:dyDescent="0.25">
      <c r="A17" s="14"/>
      <c r="B17" s="15">
        <v>68</v>
      </c>
      <c r="C17" s="15"/>
      <c r="D17" s="16"/>
      <c r="E17" s="16"/>
      <c r="F17" s="108" t="s">
        <v>106</v>
      </c>
      <c r="G17" s="65">
        <f>G18</f>
        <v>602.09</v>
      </c>
      <c r="H17" s="9"/>
      <c r="I17" s="9"/>
      <c r="J17" s="9"/>
      <c r="K17" s="9"/>
    </row>
    <row r="18" spans="1:15" x14ac:dyDescent="0.25">
      <c r="A18" s="14"/>
      <c r="B18" s="15"/>
      <c r="C18" s="72">
        <v>683</v>
      </c>
      <c r="D18" s="16"/>
      <c r="E18" s="16"/>
      <c r="F18" s="108" t="s">
        <v>107</v>
      </c>
      <c r="G18" s="65">
        <f>G19</f>
        <v>602.09</v>
      </c>
      <c r="H18" s="9"/>
      <c r="I18" s="9"/>
      <c r="J18" s="9"/>
      <c r="K18" s="9"/>
    </row>
    <row r="19" spans="1:15" x14ac:dyDescent="0.25">
      <c r="A19" s="14"/>
      <c r="B19" s="15"/>
      <c r="C19" s="15"/>
      <c r="D19" s="16">
        <v>6831</v>
      </c>
      <c r="E19" s="16"/>
      <c r="F19" s="108" t="s">
        <v>107</v>
      </c>
      <c r="G19" s="65">
        <v>602.09</v>
      </c>
      <c r="H19" s="9"/>
      <c r="I19" s="9"/>
      <c r="J19" s="9"/>
      <c r="K19" s="9"/>
    </row>
    <row r="20" spans="1:15" x14ac:dyDescent="0.25">
      <c r="A20" s="14"/>
      <c r="B20" s="15">
        <v>92</v>
      </c>
      <c r="C20" s="15"/>
      <c r="D20" s="16"/>
      <c r="E20" s="16"/>
      <c r="F20" s="108"/>
      <c r="G20" s="65">
        <f>G21+G22</f>
        <v>-186368.43000000002</v>
      </c>
      <c r="H20" s="9">
        <f>H21+H22</f>
        <v>-121368</v>
      </c>
      <c r="I20" s="9">
        <f>I22+I21</f>
        <v>-60368</v>
      </c>
      <c r="J20" s="9">
        <f>J21+J22</f>
        <v>0</v>
      </c>
      <c r="K20" s="9"/>
    </row>
    <row r="21" spans="1:15" x14ac:dyDescent="0.25">
      <c r="A21" s="14"/>
      <c r="B21" s="15"/>
      <c r="C21" s="15"/>
      <c r="D21" s="109">
        <v>9221</v>
      </c>
      <c r="E21" s="109"/>
      <c r="F21" s="110" t="s">
        <v>93</v>
      </c>
      <c r="G21" s="111">
        <v>26377.27</v>
      </c>
      <c r="H21" s="9">
        <v>65000</v>
      </c>
      <c r="I21" s="9">
        <v>61000</v>
      </c>
      <c r="J21" s="9">
        <v>60368</v>
      </c>
      <c r="K21" s="66"/>
    </row>
    <row r="22" spans="1:15" x14ac:dyDescent="0.25">
      <c r="A22" s="16"/>
      <c r="B22" s="16"/>
      <c r="C22" s="16"/>
      <c r="D22" s="109">
        <v>9222</v>
      </c>
      <c r="E22" s="109"/>
      <c r="F22" s="110" t="s">
        <v>94</v>
      </c>
      <c r="G22" s="111">
        <v>-212745.7</v>
      </c>
      <c r="H22" s="118">
        <v>-186368</v>
      </c>
      <c r="I22" s="118">
        <f>H20</f>
        <v>-121368</v>
      </c>
      <c r="J22" s="9">
        <f>I20</f>
        <v>-60368</v>
      </c>
      <c r="K22" s="104"/>
    </row>
    <row r="23" spans="1:15" x14ac:dyDescent="0.25">
      <c r="A23" s="112"/>
      <c r="B23" s="112"/>
      <c r="C23" s="112"/>
      <c r="D23" s="113"/>
      <c r="E23" s="113"/>
      <c r="F23" s="114"/>
      <c r="G23" s="115"/>
      <c r="H23" s="115"/>
      <c r="I23" s="115"/>
      <c r="J23" s="116"/>
      <c r="K23" s="117"/>
    </row>
    <row r="24" spans="1:15" ht="15.75" x14ac:dyDescent="0.25">
      <c r="A24" s="121" t="s">
        <v>13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</row>
    <row r="25" spans="1:15" ht="4.5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5"/>
      <c r="K25" s="5"/>
    </row>
    <row r="26" spans="1:15" ht="38.25" x14ac:dyDescent="0.25">
      <c r="A26" s="22" t="s">
        <v>8</v>
      </c>
      <c r="B26" s="21" t="s">
        <v>9</v>
      </c>
      <c r="C26" s="21" t="s">
        <v>43</v>
      </c>
      <c r="D26" s="21" t="s">
        <v>44</v>
      </c>
      <c r="E26" s="21" t="s">
        <v>10</v>
      </c>
      <c r="F26" s="21" t="s">
        <v>14</v>
      </c>
      <c r="G26" s="21" t="s">
        <v>96</v>
      </c>
      <c r="H26" s="22" t="s">
        <v>97</v>
      </c>
      <c r="I26" s="22" t="s">
        <v>98</v>
      </c>
      <c r="J26" s="22" t="s">
        <v>37</v>
      </c>
      <c r="K26" s="22" t="s">
        <v>99</v>
      </c>
    </row>
    <row r="27" spans="1:15" x14ac:dyDescent="0.25">
      <c r="A27" s="11">
        <v>3</v>
      </c>
      <c r="B27" s="11"/>
      <c r="C27" s="11"/>
      <c r="D27" s="11"/>
      <c r="E27" s="11"/>
      <c r="F27" s="11" t="s">
        <v>15</v>
      </c>
      <c r="G27" s="63">
        <f>G30+G38+G64+G70</f>
        <v>1009508.14</v>
      </c>
      <c r="H27" s="62">
        <f>H30+H38+H64+H29</f>
        <v>1227762</v>
      </c>
      <c r="I27" s="62">
        <f>I30+I38+I64+I70</f>
        <v>1431350</v>
      </c>
      <c r="J27" s="62">
        <f>J30+J38+J64+J70</f>
        <v>1457050</v>
      </c>
      <c r="K27" s="62">
        <f>K30+K38+K64+K70</f>
        <v>1416650</v>
      </c>
      <c r="L27" s="73"/>
      <c r="M27" s="73"/>
      <c r="N27" s="73"/>
      <c r="O27" s="73"/>
    </row>
    <row r="28" spans="1:15" x14ac:dyDescent="0.25">
      <c r="A28" s="11"/>
      <c r="B28" s="11"/>
      <c r="C28" s="11"/>
      <c r="D28" s="11"/>
      <c r="E28" s="46">
        <v>11</v>
      </c>
      <c r="F28" s="17" t="s">
        <v>12</v>
      </c>
      <c r="G28" s="65">
        <f>G31+G39+G65</f>
        <v>961923.66</v>
      </c>
      <c r="H28" s="8">
        <f>H31+H39+H65</f>
        <v>1187945</v>
      </c>
      <c r="I28" s="8">
        <f>I31+I39+I65</f>
        <v>1381350</v>
      </c>
      <c r="J28" s="8">
        <f>J31+J39+J65</f>
        <v>1407050</v>
      </c>
      <c r="K28" s="8">
        <f>K31+K39+K65</f>
        <v>1366650</v>
      </c>
    </row>
    <row r="29" spans="1:15" x14ac:dyDescent="0.25">
      <c r="A29" s="11"/>
      <c r="B29" s="11"/>
      <c r="C29" s="11"/>
      <c r="D29" s="11"/>
      <c r="E29" s="83">
        <v>71</v>
      </c>
      <c r="F29" s="67" t="s">
        <v>32</v>
      </c>
      <c r="G29" s="47">
        <f>G69</f>
        <v>47584.479999999996</v>
      </c>
      <c r="H29" s="48">
        <v>39817</v>
      </c>
      <c r="I29" s="48">
        <f>I69</f>
        <v>50000</v>
      </c>
      <c r="J29" s="48">
        <f>J69</f>
        <v>50000</v>
      </c>
      <c r="K29" s="48">
        <f>K69</f>
        <v>50000</v>
      </c>
    </row>
    <row r="30" spans="1:15" x14ac:dyDescent="0.25">
      <c r="A30" s="11"/>
      <c r="B30" s="11">
        <v>31</v>
      </c>
      <c r="C30" s="11"/>
      <c r="D30" s="11"/>
      <c r="E30" s="84"/>
      <c r="F30" s="11" t="s">
        <v>16</v>
      </c>
      <c r="G30" s="63">
        <f>G32+G34+G36</f>
        <v>626635.85</v>
      </c>
      <c r="H30" s="52">
        <f>H32+H34+H36</f>
        <v>770642</v>
      </c>
      <c r="I30" s="52">
        <f>I33+I35+I37</f>
        <v>937000</v>
      </c>
      <c r="J30" s="52">
        <f>J32+J34+J36</f>
        <v>940000</v>
      </c>
      <c r="K30" s="52">
        <f>K32+K34+K36</f>
        <v>944000</v>
      </c>
    </row>
    <row r="31" spans="1:15" x14ac:dyDescent="0.25">
      <c r="A31" s="12"/>
      <c r="B31" s="12"/>
      <c r="C31" s="12"/>
      <c r="D31" s="12"/>
      <c r="E31" s="46">
        <v>11</v>
      </c>
      <c r="F31" s="17" t="s">
        <v>12</v>
      </c>
      <c r="G31" s="65">
        <f>G30</f>
        <v>626635.85</v>
      </c>
      <c r="H31" s="9">
        <f>H30</f>
        <v>770642</v>
      </c>
      <c r="I31" s="9">
        <f>I30</f>
        <v>937000</v>
      </c>
      <c r="J31" s="9">
        <f>J30</f>
        <v>940000</v>
      </c>
      <c r="K31" s="9">
        <f>K30</f>
        <v>944000</v>
      </c>
    </row>
    <row r="32" spans="1:15" x14ac:dyDescent="0.25">
      <c r="A32" s="12"/>
      <c r="B32" s="12"/>
      <c r="C32" s="16">
        <v>311</v>
      </c>
      <c r="D32" s="45"/>
      <c r="E32" s="46">
        <v>11</v>
      </c>
      <c r="F32" s="16" t="s">
        <v>45</v>
      </c>
      <c r="G32" s="47">
        <f>G33</f>
        <v>498705.75</v>
      </c>
      <c r="H32" s="48">
        <v>602604</v>
      </c>
      <c r="I32" s="48">
        <f>I33</f>
        <v>734000</v>
      </c>
      <c r="J32" s="9">
        <f>J33</f>
        <v>738000</v>
      </c>
      <c r="K32" s="9">
        <f>K33</f>
        <v>742000</v>
      </c>
    </row>
    <row r="33" spans="1:11" x14ac:dyDescent="0.25">
      <c r="A33" s="12"/>
      <c r="B33" s="12"/>
      <c r="C33" s="16"/>
      <c r="D33" s="45">
        <v>3111</v>
      </c>
      <c r="E33" s="46">
        <v>11</v>
      </c>
      <c r="F33" s="16" t="s">
        <v>46</v>
      </c>
      <c r="G33" s="47">
        <v>498705.75</v>
      </c>
      <c r="H33" s="48">
        <v>602604</v>
      </c>
      <c r="I33" s="48">
        <v>734000</v>
      </c>
      <c r="J33" s="9">
        <v>738000</v>
      </c>
      <c r="K33" s="9">
        <v>742000</v>
      </c>
    </row>
    <row r="34" spans="1:11" x14ac:dyDescent="0.25">
      <c r="A34" s="12"/>
      <c r="B34" s="12"/>
      <c r="C34" s="16">
        <v>312</v>
      </c>
      <c r="D34" s="45"/>
      <c r="E34" s="46">
        <v>11</v>
      </c>
      <c r="F34" s="16" t="s">
        <v>47</v>
      </c>
      <c r="G34" s="74">
        <f>G35</f>
        <v>44566.36</v>
      </c>
      <c r="H34" s="48">
        <f>H35</f>
        <v>67556</v>
      </c>
      <c r="I34" s="48">
        <f>I35</f>
        <v>80000</v>
      </c>
      <c r="J34" s="48">
        <f t="shared" ref="J34:K34" si="1">J35</f>
        <v>79000</v>
      </c>
      <c r="K34" s="48">
        <f t="shared" si="1"/>
        <v>78000</v>
      </c>
    </row>
    <row r="35" spans="1:11" x14ac:dyDescent="0.25">
      <c r="A35" s="12"/>
      <c r="B35" s="12"/>
      <c r="C35" s="16"/>
      <c r="D35" s="45">
        <v>3121</v>
      </c>
      <c r="E35" s="46">
        <v>11</v>
      </c>
      <c r="F35" s="16" t="s">
        <v>47</v>
      </c>
      <c r="G35" s="74">
        <v>44566.36</v>
      </c>
      <c r="H35" s="48">
        <v>67556</v>
      </c>
      <c r="I35" s="48">
        <v>80000</v>
      </c>
      <c r="J35" s="9">
        <v>79000</v>
      </c>
      <c r="K35" s="9">
        <v>78000</v>
      </c>
    </row>
    <row r="36" spans="1:11" x14ac:dyDescent="0.25">
      <c r="A36" s="12"/>
      <c r="B36" s="12"/>
      <c r="C36" s="16">
        <v>313</v>
      </c>
      <c r="D36" s="45"/>
      <c r="E36" s="46">
        <v>11</v>
      </c>
      <c r="F36" s="67" t="s">
        <v>48</v>
      </c>
      <c r="G36" s="47">
        <f>G37</f>
        <v>83363.740000000005</v>
      </c>
      <c r="H36" s="48">
        <f>H37</f>
        <v>100482</v>
      </c>
      <c r="I36" s="48">
        <f>I37</f>
        <v>123000</v>
      </c>
      <c r="J36" s="9">
        <f>J37</f>
        <v>123000</v>
      </c>
      <c r="K36" s="9">
        <f>K37</f>
        <v>124000</v>
      </c>
    </row>
    <row r="37" spans="1:11" ht="26.25" x14ac:dyDescent="0.25">
      <c r="A37" s="12"/>
      <c r="B37" s="12"/>
      <c r="C37" s="16"/>
      <c r="D37" s="45">
        <v>3132</v>
      </c>
      <c r="E37" s="46">
        <v>11</v>
      </c>
      <c r="F37" s="67" t="s">
        <v>49</v>
      </c>
      <c r="G37" s="47">
        <v>83363.740000000005</v>
      </c>
      <c r="H37" s="48">
        <v>100482</v>
      </c>
      <c r="I37" s="48">
        <v>123000</v>
      </c>
      <c r="J37" s="9">
        <v>123000</v>
      </c>
      <c r="K37" s="9">
        <v>124000</v>
      </c>
    </row>
    <row r="38" spans="1:11" x14ac:dyDescent="0.25">
      <c r="A38" s="29"/>
      <c r="B38" s="29">
        <v>32</v>
      </c>
      <c r="C38" s="29"/>
      <c r="D38" s="29"/>
      <c r="E38" s="58"/>
      <c r="F38" s="68" t="s">
        <v>28</v>
      </c>
      <c r="G38" s="63">
        <f>G40+G45+G51+G60</f>
        <v>331444.48000000004</v>
      </c>
      <c r="H38" s="62">
        <f>H40+H45+H51+H60</f>
        <v>412149</v>
      </c>
      <c r="I38" s="62">
        <f>I40+I45+I51+I60</f>
        <v>442350</v>
      </c>
      <c r="J38" s="62">
        <f>J40+J45+J51+J60</f>
        <v>465050</v>
      </c>
      <c r="K38" s="62">
        <f>K40+K45+K51+K60</f>
        <v>420650</v>
      </c>
    </row>
    <row r="39" spans="1:11" x14ac:dyDescent="0.25">
      <c r="A39" s="12"/>
      <c r="B39" s="12"/>
      <c r="C39" s="12"/>
      <c r="D39" s="12"/>
      <c r="E39" s="46">
        <v>11</v>
      </c>
      <c r="F39" s="17" t="s">
        <v>12</v>
      </c>
      <c r="G39" s="65">
        <f>G38</f>
        <v>331444.48000000004</v>
      </c>
      <c r="H39" s="8">
        <f t="shared" ref="H39:I39" si="2">H38</f>
        <v>412149</v>
      </c>
      <c r="I39" s="8">
        <f t="shared" si="2"/>
        <v>442350</v>
      </c>
      <c r="J39" s="8">
        <f>J38</f>
        <v>465050</v>
      </c>
      <c r="K39" s="8">
        <f>K38</f>
        <v>420650</v>
      </c>
    </row>
    <row r="40" spans="1:11" ht="26.25" x14ac:dyDescent="0.25">
      <c r="A40" s="12"/>
      <c r="B40" s="12"/>
      <c r="C40" s="11">
        <v>321</v>
      </c>
      <c r="D40" s="49"/>
      <c r="E40" s="46">
        <v>11</v>
      </c>
      <c r="F40" s="69" t="s">
        <v>50</v>
      </c>
      <c r="G40" s="50">
        <f>G41+G42+G43+G44</f>
        <v>29554.61</v>
      </c>
      <c r="H40" s="51">
        <f>H41+H42+H43+H44</f>
        <v>29200</v>
      </c>
      <c r="I40" s="51">
        <f>I41+I42+I43+I44</f>
        <v>32000</v>
      </c>
      <c r="J40" s="52">
        <f>J41+J42+J43+J44</f>
        <v>30300</v>
      </c>
      <c r="K40" s="52">
        <f>K41+K42+K43+K44</f>
        <v>30300</v>
      </c>
    </row>
    <row r="41" spans="1:11" x14ac:dyDescent="0.25">
      <c r="A41" s="12"/>
      <c r="B41" s="12"/>
      <c r="C41" s="16"/>
      <c r="D41" s="45">
        <v>3211</v>
      </c>
      <c r="E41" s="46">
        <v>11</v>
      </c>
      <c r="F41" s="67" t="s">
        <v>51</v>
      </c>
      <c r="G41" s="47">
        <v>247.4</v>
      </c>
      <c r="H41" s="48">
        <v>1062</v>
      </c>
      <c r="I41" s="48">
        <v>1000</v>
      </c>
      <c r="J41" s="9">
        <v>1000</v>
      </c>
      <c r="K41" s="9">
        <v>1000</v>
      </c>
    </row>
    <row r="42" spans="1:11" ht="26.25" x14ac:dyDescent="0.25">
      <c r="A42" s="12"/>
      <c r="B42" s="12"/>
      <c r="C42" s="16"/>
      <c r="D42" s="45">
        <v>3212</v>
      </c>
      <c r="E42" s="46">
        <v>11</v>
      </c>
      <c r="F42" s="67" t="s">
        <v>52</v>
      </c>
      <c r="G42" s="47">
        <v>27290.19</v>
      </c>
      <c r="H42" s="48">
        <v>26545</v>
      </c>
      <c r="I42" s="48">
        <v>28000</v>
      </c>
      <c r="J42" s="9">
        <v>28000</v>
      </c>
      <c r="K42" s="9">
        <v>28000</v>
      </c>
    </row>
    <row r="43" spans="1:11" ht="26.25" x14ac:dyDescent="0.25">
      <c r="A43" s="12"/>
      <c r="B43" s="12"/>
      <c r="C43" s="16"/>
      <c r="D43" s="45">
        <v>3213</v>
      </c>
      <c r="E43" s="46">
        <v>11</v>
      </c>
      <c r="F43" s="67" t="s">
        <v>53</v>
      </c>
      <c r="G43" s="47">
        <v>1829.88</v>
      </c>
      <c r="H43" s="48">
        <v>1062</v>
      </c>
      <c r="I43" s="48">
        <v>2700</v>
      </c>
      <c r="J43" s="9">
        <v>1000</v>
      </c>
      <c r="K43" s="9">
        <v>1000</v>
      </c>
    </row>
    <row r="44" spans="1:11" ht="26.25" x14ac:dyDescent="0.25">
      <c r="A44" s="12"/>
      <c r="B44" s="12"/>
      <c r="C44" s="16"/>
      <c r="D44" s="45">
        <v>3214</v>
      </c>
      <c r="E44" s="46">
        <v>11</v>
      </c>
      <c r="F44" s="67" t="s">
        <v>54</v>
      </c>
      <c r="G44" s="47">
        <v>187.14</v>
      </c>
      <c r="H44" s="48">
        <v>531</v>
      </c>
      <c r="I44" s="48">
        <v>300</v>
      </c>
      <c r="J44" s="48">
        <v>300</v>
      </c>
      <c r="K44" s="48">
        <v>300</v>
      </c>
    </row>
    <row r="45" spans="1:11" ht="26.25" x14ac:dyDescent="0.25">
      <c r="A45" s="12"/>
      <c r="B45" s="12"/>
      <c r="C45" s="11">
        <v>322</v>
      </c>
      <c r="D45" s="49"/>
      <c r="E45" s="46">
        <v>11</v>
      </c>
      <c r="F45" s="69" t="s">
        <v>55</v>
      </c>
      <c r="G45" s="50">
        <f>G46+G47+G48+G49+G50</f>
        <v>218525.9</v>
      </c>
      <c r="H45" s="51">
        <f>H46+H47+H48+H49+H50</f>
        <v>247586</v>
      </c>
      <c r="I45" s="51">
        <f>I46+I47+I48+I49+I50</f>
        <v>251500</v>
      </c>
      <c r="J45" s="52">
        <f>J46+J47+J48+J49+J50</f>
        <v>239500</v>
      </c>
      <c r="K45" s="52">
        <f>K46+K47+K48+K49+K50</f>
        <v>239500</v>
      </c>
    </row>
    <row r="46" spans="1:11" ht="26.25" x14ac:dyDescent="0.25">
      <c r="A46" s="12"/>
      <c r="B46" s="12"/>
      <c r="C46" s="16"/>
      <c r="D46" s="45">
        <v>3221</v>
      </c>
      <c r="E46" s="46">
        <v>11</v>
      </c>
      <c r="F46" s="67" t="s">
        <v>56</v>
      </c>
      <c r="G46" s="47">
        <v>12613.04</v>
      </c>
      <c r="H46" s="48">
        <v>15945</v>
      </c>
      <c r="I46" s="48">
        <v>18000</v>
      </c>
      <c r="J46" s="48">
        <v>18000</v>
      </c>
      <c r="K46" s="48">
        <v>18000</v>
      </c>
    </row>
    <row r="47" spans="1:11" x14ac:dyDescent="0.25">
      <c r="A47" s="12"/>
      <c r="B47" s="12"/>
      <c r="C47" s="16"/>
      <c r="D47" s="45">
        <v>3223</v>
      </c>
      <c r="E47" s="46">
        <v>11</v>
      </c>
      <c r="F47" s="67" t="s">
        <v>57</v>
      </c>
      <c r="G47" s="47">
        <v>168037.02</v>
      </c>
      <c r="H47" s="48">
        <v>174749</v>
      </c>
      <c r="I47" s="48">
        <v>171000</v>
      </c>
      <c r="J47" s="48">
        <v>171000</v>
      </c>
      <c r="K47" s="48">
        <v>171000</v>
      </c>
    </row>
    <row r="48" spans="1:11" ht="26.25" x14ac:dyDescent="0.25">
      <c r="A48" s="12"/>
      <c r="B48" s="12"/>
      <c r="C48" s="16"/>
      <c r="D48" s="45">
        <v>3224</v>
      </c>
      <c r="E48" s="46">
        <v>11</v>
      </c>
      <c r="F48" s="67" t="s">
        <v>58</v>
      </c>
      <c r="G48" s="47">
        <v>34076.22</v>
      </c>
      <c r="H48" s="48">
        <v>53707</v>
      </c>
      <c r="I48" s="48">
        <v>59200</v>
      </c>
      <c r="J48" s="9">
        <v>47200</v>
      </c>
      <c r="K48" s="9">
        <v>47200</v>
      </c>
    </row>
    <row r="49" spans="1:11" x14ac:dyDescent="0.25">
      <c r="A49" s="12"/>
      <c r="B49" s="12"/>
      <c r="C49" s="16"/>
      <c r="D49" s="45">
        <v>3225</v>
      </c>
      <c r="E49" s="46">
        <v>11</v>
      </c>
      <c r="F49" s="67" t="s">
        <v>59</v>
      </c>
      <c r="G49" s="47">
        <v>748.05</v>
      </c>
      <c r="H49" s="48">
        <v>531</v>
      </c>
      <c r="I49" s="48">
        <v>600</v>
      </c>
      <c r="J49" s="48">
        <v>600</v>
      </c>
      <c r="K49" s="48">
        <v>600</v>
      </c>
    </row>
    <row r="50" spans="1:11" ht="26.25" x14ac:dyDescent="0.25">
      <c r="A50" s="12"/>
      <c r="B50" s="12"/>
      <c r="C50" s="16"/>
      <c r="D50" s="45">
        <v>3227</v>
      </c>
      <c r="E50" s="46">
        <v>11</v>
      </c>
      <c r="F50" s="67" t="s">
        <v>60</v>
      </c>
      <c r="G50" s="47">
        <v>3051.57</v>
      </c>
      <c r="H50" s="48">
        <v>2654</v>
      </c>
      <c r="I50" s="48">
        <v>2700</v>
      </c>
      <c r="J50" s="48">
        <v>2700</v>
      </c>
      <c r="K50" s="48">
        <v>2700</v>
      </c>
    </row>
    <row r="51" spans="1:11" x14ac:dyDescent="0.25">
      <c r="A51" s="12"/>
      <c r="B51" s="12"/>
      <c r="C51" s="11">
        <v>323</v>
      </c>
      <c r="D51" s="49"/>
      <c r="E51" s="46">
        <v>11</v>
      </c>
      <c r="F51" s="69" t="s">
        <v>61</v>
      </c>
      <c r="G51" s="50">
        <f>G52+G53+G54+G55+G56+G57+G58+G59</f>
        <v>79460.340000000011</v>
      </c>
      <c r="H51" s="51">
        <f>H52+H53+H54+H55+H56+H57+H58+H59</f>
        <v>128992</v>
      </c>
      <c r="I51" s="51">
        <f>I52+I53+I54+I55+I56+I57+I58+I59</f>
        <v>152450</v>
      </c>
      <c r="J51" s="52">
        <f>J52+J53+J54+J55+J56+J57+J58+J59</f>
        <v>188850</v>
      </c>
      <c r="K51" s="52">
        <f>K52+K53+K54+K55+K56+K57+K58+K59</f>
        <v>144450</v>
      </c>
    </row>
    <row r="52" spans="1:11" ht="26.25" x14ac:dyDescent="0.25">
      <c r="A52" s="12"/>
      <c r="B52" s="12"/>
      <c r="C52" s="16"/>
      <c r="D52" s="45">
        <v>3231</v>
      </c>
      <c r="E52" s="46">
        <v>11</v>
      </c>
      <c r="F52" s="67" t="s">
        <v>62</v>
      </c>
      <c r="G52" s="47">
        <v>6835.73</v>
      </c>
      <c r="H52" s="48">
        <v>5972</v>
      </c>
      <c r="I52" s="48">
        <v>7000</v>
      </c>
      <c r="J52" s="9">
        <v>7000</v>
      </c>
      <c r="K52" s="9">
        <v>7000</v>
      </c>
    </row>
    <row r="53" spans="1:11" ht="26.25" x14ac:dyDescent="0.25">
      <c r="A53" s="12"/>
      <c r="B53" s="12"/>
      <c r="C53" s="16"/>
      <c r="D53" s="45">
        <v>3232</v>
      </c>
      <c r="E53" s="46">
        <v>11</v>
      </c>
      <c r="F53" s="67" t="s">
        <v>63</v>
      </c>
      <c r="G53" s="47">
        <v>15798.24</v>
      </c>
      <c r="H53" s="48">
        <v>43162</v>
      </c>
      <c r="I53" s="48">
        <v>70000</v>
      </c>
      <c r="J53" s="9">
        <v>110400</v>
      </c>
      <c r="K53" s="9">
        <v>66000</v>
      </c>
    </row>
    <row r="54" spans="1:11" ht="26.25" x14ac:dyDescent="0.25">
      <c r="A54" s="12"/>
      <c r="B54" s="12"/>
      <c r="C54" s="16"/>
      <c r="D54" s="45">
        <v>3233</v>
      </c>
      <c r="E54" s="46">
        <v>11</v>
      </c>
      <c r="F54" s="67" t="s">
        <v>64</v>
      </c>
      <c r="G54" s="47">
        <v>354.3</v>
      </c>
      <c r="H54" s="48">
        <v>1327</v>
      </c>
      <c r="I54" s="48">
        <v>1000</v>
      </c>
      <c r="J54" s="9">
        <v>1000</v>
      </c>
      <c r="K54" s="9">
        <v>1000</v>
      </c>
    </row>
    <row r="55" spans="1:11" x14ac:dyDescent="0.25">
      <c r="A55" s="12"/>
      <c r="B55" s="12"/>
      <c r="C55" s="16"/>
      <c r="D55" s="45">
        <v>3234</v>
      </c>
      <c r="E55" s="46">
        <v>11</v>
      </c>
      <c r="F55" s="67" t="s">
        <v>65</v>
      </c>
      <c r="G55" s="47">
        <v>47907.25</v>
      </c>
      <c r="H55" s="48">
        <v>63176</v>
      </c>
      <c r="I55" s="48">
        <v>59000</v>
      </c>
      <c r="J55" s="9">
        <v>59000</v>
      </c>
      <c r="K55" s="9">
        <v>59000</v>
      </c>
    </row>
    <row r="56" spans="1:11" ht="26.25" x14ac:dyDescent="0.25">
      <c r="A56" s="12"/>
      <c r="B56" s="12"/>
      <c r="C56" s="12"/>
      <c r="D56" s="53">
        <v>3236</v>
      </c>
      <c r="E56" s="46">
        <v>11</v>
      </c>
      <c r="F56" s="67" t="s">
        <v>66</v>
      </c>
      <c r="G56" s="47">
        <v>2334.4899999999998</v>
      </c>
      <c r="H56" s="48">
        <v>1991</v>
      </c>
      <c r="I56" s="48">
        <v>2200</v>
      </c>
      <c r="J56" s="48">
        <v>2200</v>
      </c>
      <c r="K56" s="48">
        <v>2200</v>
      </c>
    </row>
    <row r="57" spans="1:11" x14ac:dyDescent="0.25">
      <c r="A57" s="12"/>
      <c r="B57" s="12"/>
      <c r="C57" s="12"/>
      <c r="D57" s="53">
        <v>3237</v>
      </c>
      <c r="E57" s="46">
        <v>11</v>
      </c>
      <c r="F57" s="67" t="s">
        <v>67</v>
      </c>
      <c r="G57" s="47">
        <v>3595.99</v>
      </c>
      <c r="H57" s="48">
        <v>7711</v>
      </c>
      <c r="I57" s="48">
        <v>4100</v>
      </c>
      <c r="J57" s="9">
        <v>4100</v>
      </c>
      <c r="K57" s="9">
        <v>4100</v>
      </c>
    </row>
    <row r="58" spans="1:11" x14ac:dyDescent="0.25">
      <c r="A58" s="12"/>
      <c r="B58" s="12"/>
      <c r="C58" s="12"/>
      <c r="D58" s="53">
        <v>3238</v>
      </c>
      <c r="E58" s="46">
        <v>11</v>
      </c>
      <c r="F58" s="67" t="s">
        <v>68</v>
      </c>
      <c r="G58" s="47">
        <v>358.97</v>
      </c>
      <c r="H58" s="48">
        <v>498</v>
      </c>
      <c r="I58" s="48">
        <v>550</v>
      </c>
      <c r="J58" s="48">
        <v>550</v>
      </c>
      <c r="K58" s="48">
        <v>550</v>
      </c>
    </row>
    <row r="59" spans="1:11" x14ac:dyDescent="0.25">
      <c r="A59" s="12"/>
      <c r="B59" s="12"/>
      <c r="C59" s="12"/>
      <c r="D59" s="53">
        <v>3239</v>
      </c>
      <c r="E59" s="46">
        <v>11</v>
      </c>
      <c r="F59" s="67" t="s">
        <v>69</v>
      </c>
      <c r="G59" s="47">
        <v>2275.37</v>
      </c>
      <c r="H59" s="48">
        <v>5155</v>
      </c>
      <c r="I59" s="48">
        <v>8600</v>
      </c>
      <c r="J59" s="9">
        <v>4600</v>
      </c>
      <c r="K59" s="9">
        <v>4600</v>
      </c>
    </row>
    <row r="60" spans="1:11" ht="26.25" x14ac:dyDescent="0.25">
      <c r="A60" s="12"/>
      <c r="B60" s="12"/>
      <c r="C60" s="15">
        <v>329</v>
      </c>
      <c r="D60" s="54"/>
      <c r="E60" s="46">
        <v>11</v>
      </c>
      <c r="F60" s="69" t="s">
        <v>70</v>
      </c>
      <c r="G60" s="50">
        <f>G61+G62+G63</f>
        <v>3903.6299999999997</v>
      </c>
      <c r="H60" s="51">
        <f>H61+H62+H63</f>
        <v>6371</v>
      </c>
      <c r="I60" s="51">
        <f>I61+I62+I63</f>
        <v>6400</v>
      </c>
      <c r="J60" s="52">
        <f>J61+J62+J63</f>
        <v>6400</v>
      </c>
      <c r="K60" s="52">
        <f>K61+K62+K63</f>
        <v>6400</v>
      </c>
    </row>
    <row r="61" spans="1:11" x14ac:dyDescent="0.25">
      <c r="A61" s="12"/>
      <c r="B61" s="12"/>
      <c r="C61" s="16"/>
      <c r="D61" s="45">
        <v>3292</v>
      </c>
      <c r="E61" s="46">
        <v>11</v>
      </c>
      <c r="F61" s="67" t="s">
        <v>71</v>
      </c>
      <c r="G61" s="47">
        <v>3311.68</v>
      </c>
      <c r="H61" s="48">
        <v>3982</v>
      </c>
      <c r="I61" s="48">
        <v>4400</v>
      </c>
      <c r="J61" s="9">
        <v>4400</v>
      </c>
      <c r="K61" s="10">
        <v>4400</v>
      </c>
    </row>
    <row r="62" spans="1:11" x14ac:dyDescent="0.25">
      <c r="A62" s="12"/>
      <c r="B62" s="12"/>
      <c r="C62" s="16"/>
      <c r="D62" s="45">
        <v>3293</v>
      </c>
      <c r="E62" s="46">
        <v>11</v>
      </c>
      <c r="F62" s="67" t="s">
        <v>72</v>
      </c>
      <c r="G62" s="47">
        <v>398.14</v>
      </c>
      <c r="H62" s="48">
        <v>398</v>
      </c>
      <c r="I62" s="48">
        <v>1000</v>
      </c>
      <c r="J62" s="48">
        <v>1000</v>
      </c>
      <c r="K62" s="48">
        <v>1000</v>
      </c>
    </row>
    <row r="63" spans="1:11" x14ac:dyDescent="0.25">
      <c r="A63" s="12"/>
      <c r="B63" s="29"/>
      <c r="C63" s="55"/>
      <c r="D63" s="55">
        <v>3295</v>
      </c>
      <c r="E63" s="46">
        <v>11</v>
      </c>
      <c r="F63" s="67" t="s">
        <v>73</v>
      </c>
      <c r="G63" s="47">
        <v>193.81</v>
      </c>
      <c r="H63" s="48">
        <v>1991</v>
      </c>
      <c r="I63" s="48">
        <v>1000</v>
      </c>
      <c r="J63" s="56">
        <v>1000</v>
      </c>
      <c r="K63" s="56">
        <v>1000</v>
      </c>
    </row>
    <row r="64" spans="1:11" x14ac:dyDescent="0.25">
      <c r="A64" s="12"/>
      <c r="B64" s="29">
        <v>34</v>
      </c>
      <c r="C64" s="57"/>
      <c r="D64" s="57"/>
      <c r="E64" s="58"/>
      <c r="F64" s="69" t="s">
        <v>83</v>
      </c>
      <c r="G64" s="50">
        <f>G66</f>
        <v>3843.33</v>
      </c>
      <c r="H64" s="51">
        <f t="shared" ref="H64:I64" si="3">H66</f>
        <v>5154</v>
      </c>
      <c r="I64" s="51">
        <f t="shared" si="3"/>
        <v>2000</v>
      </c>
      <c r="J64" s="51">
        <f>J66</f>
        <v>2000</v>
      </c>
      <c r="K64" s="51">
        <f>K66</f>
        <v>2000</v>
      </c>
    </row>
    <row r="65" spans="1:11" x14ac:dyDescent="0.25">
      <c r="A65" s="12"/>
      <c r="B65" s="29"/>
      <c r="C65" s="55"/>
      <c r="D65" s="55"/>
      <c r="E65" s="46">
        <v>11</v>
      </c>
      <c r="F65" s="67" t="s">
        <v>12</v>
      </c>
      <c r="G65" s="47">
        <f>G66</f>
        <v>3843.33</v>
      </c>
      <c r="H65" s="48">
        <f>H66</f>
        <v>5154</v>
      </c>
      <c r="I65" s="48">
        <f>I64</f>
        <v>2000</v>
      </c>
      <c r="J65" s="48">
        <f>J64</f>
        <v>2000</v>
      </c>
      <c r="K65" s="48">
        <f>K64</f>
        <v>2000</v>
      </c>
    </row>
    <row r="66" spans="1:11" x14ac:dyDescent="0.25">
      <c r="A66" s="12"/>
      <c r="B66" s="29"/>
      <c r="C66" s="55">
        <v>343</v>
      </c>
      <c r="D66" s="55"/>
      <c r="E66" s="46">
        <v>11</v>
      </c>
      <c r="F66" s="67" t="s">
        <v>74</v>
      </c>
      <c r="G66" s="47">
        <f>G67</f>
        <v>3843.33</v>
      </c>
      <c r="H66" s="48">
        <f>H67</f>
        <v>5154</v>
      </c>
      <c r="I66" s="48">
        <f>I67</f>
        <v>2000</v>
      </c>
      <c r="J66" s="56">
        <f>J67</f>
        <v>2000</v>
      </c>
      <c r="K66" s="56">
        <f>K67</f>
        <v>2000</v>
      </c>
    </row>
    <row r="67" spans="1:11" x14ac:dyDescent="0.25">
      <c r="A67" s="12"/>
      <c r="B67" s="29"/>
      <c r="C67" s="55"/>
      <c r="D67" s="55">
        <v>3433</v>
      </c>
      <c r="E67" s="46">
        <v>11</v>
      </c>
      <c r="F67" s="67" t="s">
        <v>75</v>
      </c>
      <c r="G67" s="47">
        <v>3843.33</v>
      </c>
      <c r="H67" s="48">
        <v>5154</v>
      </c>
      <c r="I67" s="48">
        <v>2000</v>
      </c>
      <c r="J67" s="56">
        <v>2000</v>
      </c>
      <c r="K67" s="56">
        <v>2000</v>
      </c>
    </row>
    <row r="68" spans="1:11" x14ac:dyDescent="0.25">
      <c r="A68" s="91">
        <v>3</v>
      </c>
      <c r="B68" s="57"/>
      <c r="C68" s="57"/>
      <c r="D68" s="57"/>
      <c r="E68" s="85"/>
      <c r="F68" s="69" t="s">
        <v>15</v>
      </c>
      <c r="G68" s="50">
        <f>G70</f>
        <v>47584.479999999996</v>
      </c>
      <c r="H68" s="51">
        <f t="shared" ref="H68:I68" si="4">H70</f>
        <v>39817</v>
      </c>
      <c r="I68" s="51">
        <f t="shared" si="4"/>
        <v>50000</v>
      </c>
      <c r="J68" s="51">
        <f>J70</f>
        <v>50000</v>
      </c>
      <c r="K68" s="51">
        <f>K70</f>
        <v>50000</v>
      </c>
    </row>
    <row r="69" spans="1:11" x14ac:dyDescent="0.25">
      <c r="A69" s="60"/>
      <c r="B69" s="55"/>
      <c r="C69" s="55"/>
      <c r="D69" s="55"/>
      <c r="E69" s="85">
        <v>31</v>
      </c>
      <c r="F69" s="69" t="s">
        <v>32</v>
      </c>
      <c r="G69" s="47">
        <f>G71</f>
        <v>47584.479999999996</v>
      </c>
      <c r="H69" s="48">
        <f t="shared" ref="H69:I69" si="5">H71</f>
        <v>39817</v>
      </c>
      <c r="I69" s="48">
        <f t="shared" si="5"/>
        <v>50000</v>
      </c>
      <c r="J69" s="48">
        <f>J68</f>
        <v>50000</v>
      </c>
      <c r="K69" s="48">
        <f>K68</f>
        <v>50000</v>
      </c>
    </row>
    <row r="70" spans="1:11" x14ac:dyDescent="0.25">
      <c r="A70" s="60"/>
      <c r="B70" s="57">
        <v>32</v>
      </c>
      <c r="C70" s="57"/>
      <c r="D70" s="57"/>
      <c r="E70" s="85"/>
      <c r="F70" s="69" t="s">
        <v>28</v>
      </c>
      <c r="G70" s="50">
        <f>G72+G75</f>
        <v>47584.479999999996</v>
      </c>
      <c r="H70" s="51">
        <f>H72+H75</f>
        <v>39817</v>
      </c>
      <c r="I70" s="51">
        <f>I72+I75</f>
        <v>50000</v>
      </c>
      <c r="J70" s="59">
        <f>J72+J75</f>
        <v>50000</v>
      </c>
      <c r="K70" s="59">
        <f>K72+K75</f>
        <v>50000</v>
      </c>
    </row>
    <row r="71" spans="1:11" x14ac:dyDescent="0.25">
      <c r="A71" s="60"/>
      <c r="B71" s="57"/>
      <c r="C71" s="57"/>
      <c r="D71" s="57"/>
      <c r="E71" s="85">
        <v>31</v>
      </c>
      <c r="F71" s="69" t="s">
        <v>32</v>
      </c>
      <c r="G71" s="50">
        <f>G72+G75</f>
        <v>47584.479999999996</v>
      </c>
      <c r="H71" s="51">
        <f t="shared" ref="H71" si="6">H72+H75</f>
        <v>39817</v>
      </c>
      <c r="I71" s="51">
        <f>I70</f>
        <v>50000</v>
      </c>
      <c r="J71" s="51">
        <f>J70</f>
        <v>50000</v>
      </c>
      <c r="K71" s="51">
        <f>K70</f>
        <v>50000</v>
      </c>
    </row>
    <row r="72" spans="1:11" ht="26.25" x14ac:dyDescent="0.25">
      <c r="A72" s="60"/>
      <c r="B72" s="55"/>
      <c r="C72" s="55">
        <v>322</v>
      </c>
      <c r="D72" s="55"/>
      <c r="E72" s="85">
        <v>31</v>
      </c>
      <c r="F72" s="67" t="s">
        <v>55</v>
      </c>
      <c r="G72" s="47">
        <f>G73+G74</f>
        <v>11099.220000000001</v>
      </c>
      <c r="H72" s="48">
        <f>H73+H74</f>
        <v>9291</v>
      </c>
      <c r="I72" s="48">
        <f>I73+I74</f>
        <v>12800</v>
      </c>
      <c r="J72" s="48">
        <f>J73+J74</f>
        <v>12800</v>
      </c>
      <c r="K72" s="48">
        <f>K73+K74</f>
        <v>12800</v>
      </c>
    </row>
    <row r="73" spans="1:11" x14ac:dyDescent="0.25">
      <c r="A73" s="60"/>
      <c r="B73" s="55"/>
      <c r="C73" s="55"/>
      <c r="D73" s="55">
        <v>3223</v>
      </c>
      <c r="E73" s="85">
        <v>31</v>
      </c>
      <c r="F73" s="67" t="s">
        <v>57</v>
      </c>
      <c r="G73" s="47">
        <v>6636.12</v>
      </c>
      <c r="H73" s="48">
        <v>6637</v>
      </c>
      <c r="I73" s="48">
        <v>10000</v>
      </c>
      <c r="J73" s="48">
        <v>10000</v>
      </c>
      <c r="K73" s="48">
        <v>10000</v>
      </c>
    </row>
    <row r="74" spans="1:11" ht="26.25" x14ac:dyDescent="0.25">
      <c r="A74" s="60"/>
      <c r="B74" s="55"/>
      <c r="C74" s="55"/>
      <c r="D74" s="55">
        <v>3224</v>
      </c>
      <c r="E74" s="85">
        <v>31</v>
      </c>
      <c r="F74" s="67" t="s">
        <v>58</v>
      </c>
      <c r="G74" s="47">
        <v>4463.1000000000004</v>
      </c>
      <c r="H74" s="48">
        <v>2654</v>
      </c>
      <c r="I74" s="48">
        <v>2800</v>
      </c>
      <c r="J74" s="48">
        <v>2800</v>
      </c>
      <c r="K74" s="48">
        <v>2800</v>
      </c>
    </row>
    <row r="75" spans="1:11" x14ac:dyDescent="0.25">
      <c r="A75" s="60"/>
      <c r="B75" s="55"/>
      <c r="C75" s="55">
        <v>323</v>
      </c>
      <c r="D75" s="55"/>
      <c r="E75" s="85">
        <v>31</v>
      </c>
      <c r="F75" s="67" t="s">
        <v>61</v>
      </c>
      <c r="G75" s="47">
        <f>G76+G77+G78+G79+G80+G81</f>
        <v>36485.259999999995</v>
      </c>
      <c r="H75" s="48">
        <f>H76+H77+H78+H79+H80+H81</f>
        <v>30526</v>
      </c>
      <c r="I75" s="48">
        <f>I76+I77+I78+I79+I80+I81</f>
        <v>37200</v>
      </c>
      <c r="J75" s="48">
        <f>J76+J77+J78+J79+J80+J81</f>
        <v>37200</v>
      </c>
      <c r="K75" s="48">
        <f>K76+K77+K78+K79+K80+K81</f>
        <v>37200</v>
      </c>
    </row>
    <row r="76" spans="1:11" ht="26.25" x14ac:dyDescent="0.25">
      <c r="A76" s="60"/>
      <c r="B76" s="55"/>
      <c r="C76" s="55"/>
      <c r="D76" s="55">
        <v>3231</v>
      </c>
      <c r="E76" s="85">
        <v>31</v>
      </c>
      <c r="F76" s="67" t="s">
        <v>62</v>
      </c>
      <c r="G76" s="47">
        <v>2208.0100000000002</v>
      </c>
      <c r="H76" s="48">
        <v>1991</v>
      </c>
      <c r="I76" s="48">
        <v>2000</v>
      </c>
      <c r="J76" s="48">
        <v>2000</v>
      </c>
      <c r="K76" s="48">
        <v>2000</v>
      </c>
    </row>
    <row r="77" spans="1:11" ht="26.25" x14ac:dyDescent="0.25">
      <c r="A77" s="60"/>
      <c r="B77" s="55"/>
      <c r="C77" s="55"/>
      <c r="D77" s="55">
        <v>3232</v>
      </c>
      <c r="E77" s="85">
        <v>31</v>
      </c>
      <c r="F77" s="67" t="s">
        <v>63</v>
      </c>
      <c r="G77" s="47">
        <v>22562.87</v>
      </c>
      <c r="H77" s="48">
        <v>17918</v>
      </c>
      <c r="I77" s="48">
        <v>21000</v>
      </c>
      <c r="J77" s="48">
        <v>21000</v>
      </c>
      <c r="K77" s="48">
        <v>21000</v>
      </c>
    </row>
    <row r="78" spans="1:11" x14ac:dyDescent="0.25">
      <c r="A78" s="60"/>
      <c r="B78" s="55"/>
      <c r="C78" s="55"/>
      <c r="D78" s="55">
        <v>3234</v>
      </c>
      <c r="E78" s="85">
        <v>31</v>
      </c>
      <c r="F78" s="67" t="s">
        <v>65</v>
      </c>
      <c r="G78" s="47">
        <v>6627.55</v>
      </c>
      <c r="H78" s="48">
        <v>6636</v>
      </c>
      <c r="I78" s="48">
        <v>10000</v>
      </c>
      <c r="J78" s="48">
        <v>10000</v>
      </c>
      <c r="K78" s="48">
        <v>10000</v>
      </c>
    </row>
    <row r="79" spans="1:11" ht="26.25" x14ac:dyDescent="0.25">
      <c r="A79" s="60"/>
      <c r="B79" s="55"/>
      <c r="C79" s="55"/>
      <c r="D79" s="55">
        <v>3236</v>
      </c>
      <c r="E79" s="85">
        <v>31</v>
      </c>
      <c r="F79" s="67" t="s">
        <v>66</v>
      </c>
      <c r="G79" s="47">
        <v>1327.22</v>
      </c>
      <c r="H79" s="48">
        <v>1327</v>
      </c>
      <c r="I79" s="48">
        <v>1400</v>
      </c>
      <c r="J79" s="48">
        <v>1400</v>
      </c>
      <c r="K79" s="48">
        <v>1400</v>
      </c>
    </row>
    <row r="80" spans="1:11" x14ac:dyDescent="0.25">
      <c r="A80" s="60"/>
      <c r="B80" s="55"/>
      <c r="C80" s="55"/>
      <c r="D80" s="55">
        <v>3237</v>
      </c>
      <c r="E80" s="85">
        <v>31</v>
      </c>
      <c r="F80" s="67" t="s">
        <v>67</v>
      </c>
      <c r="G80" s="61">
        <v>1477.9</v>
      </c>
      <c r="H80" s="48">
        <v>1327</v>
      </c>
      <c r="I80" s="48">
        <v>1400</v>
      </c>
      <c r="J80" s="48">
        <v>1400</v>
      </c>
      <c r="K80" s="48">
        <v>1400</v>
      </c>
    </row>
    <row r="81" spans="1:15" x14ac:dyDescent="0.25">
      <c r="A81" s="60"/>
      <c r="B81" s="55"/>
      <c r="C81" s="55"/>
      <c r="D81" s="55">
        <v>3239</v>
      </c>
      <c r="E81" s="85">
        <v>31</v>
      </c>
      <c r="F81" s="67" t="s">
        <v>69</v>
      </c>
      <c r="G81" s="61">
        <v>2281.71</v>
      </c>
      <c r="H81" s="48">
        <v>1327</v>
      </c>
      <c r="I81" s="48">
        <v>1400</v>
      </c>
      <c r="J81" s="48">
        <v>1400</v>
      </c>
      <c r="K81" s="48">
        <v>1400</v>
      </c>
    </row>
    <row r="82" spans="1:15" ht="26.25" x14ac:dyDescent="0.25">
      <c r="A82" s="14">
        <v>4</v>
      </c>
      <c r="B82" s="57"/>
      <c r="C82" s="57"/>
      <c r="D82" s="57"/>
      <c r="E82" s="58"/>
      <c r="F82" s="69" t="s">
        <v>17</v>
      </c>
      <c r="G82" s="50">
        <f>G84</f>
        <v>36297.43</v>
      </c>
      <c r="H82" s="51">
        <f>H84+H91</f>
        <v>68782</v>
      </c>
      <c r="I82" s="51">
        <f>I84</f>
        <v>104000</v>
      </c>
      <c r="J82" s="51">
        <f>J84+J91</f>
        <v>38000</v>
      </c>
      <c r="K82" s="59">
        <f>K84+K91</f>
        <v>245000</v>
      </c>
      <c r="L82" s="105"/>
      <c r="M82" s="105"/>
      <c r="N82" s="105"/>
      <c r="O82" s="105"/>
    </row>
    <row r="83" spans="1:15" x14ac:dyDescent="0.25">
      <c r="A83" s="14"/>
      <c r="B83" s="57"/>
      <c r="C83" s="57"/>
      <c r="D83" s="57"/>
      <c r="E83" s="58">
        <v>11</v>
      </c>
      <c r="F83" s="69" t="s">
        <v>12</v>
      </c>
      <c r="G83" s="50">
        <f>G82</f>
        <v>36297.43</v>
      </c>
      <c r="H83" s="51">
        <f t="shared" ref="H83:I83" si="7">H84</f>
        <v>68782</v>
      </c>
      <c r="I83" s="51">
        <f t="shared" si="7"/>
        <v>104000</v>
      </c>
      <c r="J83" s="51">
        <f>J82</f>
        <v>38000</v>
      </c>
      <c r="K83" s="51">
        <f>K82</f>
        <v>245000</v>
      </c>
    </row>
    <row r="84" spans="1:15" ht="39" x14ac:dyDescent="0.25">
      <c r="A84" s="14"/>
      <c r="B84" s="57">
        <v>42</v>
      </c>
      <c r="C84" s="57"/>
      <c r="D84" s="57"/>
      <c r="E84" s="46"/>
      <c r="F84" s="69" t="s">
        <v>39</v>
      </c>
      <c r="G84" s="50">
        <f>G85</f>
        <v>36297.43</v>
      </c>
      <c r="H84" s="51">
        <f>H85</f>
        <v>68782</v>
      </c>
      <c r="I84" s="51">
        <f>I86</f>
        <v>104000</v>
      </c>
      <c r="J84" s="51">
        <f>J86</f>
        <v>38000</v>
      </c>
      <c r="K84" s="59">
        <f>K86</f>
        <v>0</v>
      </c>
    </row>
    <row r="85" spans="1:15" x14ac:dyDescent="0.25">
      <c r="A85" s="14"/>
      <c r="B85" s="57"/>
      <c r="C85" s="57"/>
      <c r="D85" s="57"/>
      <c r="E85" s="58">
        <v>11</v>
      </c>
      <c r="F85" s="69" t="s">
        <v>12</v>
      </c>
      <c r="G85" s="50">
        <f>G86</f>
        <v>36297.43</v>
      </c>
      <c r="H85" s="51">
        <f>H86</f>
        <v>68782</v>
      </c>
      <c r="I85" s="51">
        <f t="shared" ref="I85" si="8">I84</f>
        <v>104000</v>
      </c>
      <c r="J85" s="51">
        <f>J84</f>
        <v>38000</v>
      </c>
      <c r="K85" s="59">
        <f>K84</f>
        <v>0</v>
      </c>
    </row>
    <row r="86" spans="1:15" x14ac:dyDescent="0.25">
      <c r="A86" s="14"/>
      <c r="B86" s="55"/>
      <c r="C86" s="55">
        <v>422</v>
      </c>
      <c r="D86" s="55"/>
      <c r="E86" s="46">
        <v>11</v>
      </c>
      <c r="F86" s="67" t="s">
        <v>76</v>
      </c>
      <c r="G86" s="47">
        <f>G87+G88+G89+G90</f>
        <v>36297.43</v>
      </c>
      <c r="H86" s="48">
        <f>H87+H88+H89+H90</f>
        <v>68782</v>
      </c>
      <c r="I86" s="48">
        <f>I87+I88+I89+I90</f>
        <v>104000</v>
      </c>
      <c r="J86" s="56">
        <f>J87+J88+J89+J90</f>
        <v>38000</v>
      </c>
      <c r="K86" s="56">
        <f>K87+K88+K89+K90</f>
        <v>0</v>
      </c>
    </row>
    <row r="87" spans="1:15" x14ac:dyDescent="0.25">
      <c r="A87" s="14"/>
      <c r="B87" s="55"/>
      <c r="C87" s="55"/>
      <c r="D87" s="55">
        <v>4221</v>
      </c>
      <c r="E87" s="46">
        <v>11</v>
      </c>
      <c r="F87" s="67" t="s">
        <v>77</v>
      </c>
      <c r="G87" s="47">
        <v>7939.38</v>
      </c>
      <c r="H87" s="48">
        <v>13272</v>
      </c>
      <c r="I87" s="48">
        <v>20000</v>
      </c>
      <c r="J87" s="56">
        <v>10000</v>
      </c>
      <c r="K87" s="56"/>
    </row>
    <row r="88" spans="1:15" ht="26.25" x14ac:dyDescent="0.25">
      <c r="A88" s="14"/>
      <c r="B88" s="55"/>
      <c r="C88" s="55"/>
      <c r="D88" s="55">
        <v>4223</v>
      </c>
      <c r="E88" s="46">
        <v>11</v>
      </c>
      <c r="F88" s="67" t="s">
        <v>78</v>
      </c>
      <c r="G88" s="47">
        <v>5467.31</v>
      </c>
      <c r="H88" s="48">
        <v>4114</v>
      </c>
      <c r="I88" s="48"/>
      <c r="J88" s="56"/>
      <c r="K88" s="56"/>
    </row>
    <row r="89" spans="1:15" x14ac:dyDescent="0.25">
      <c r="A89" s="14"/>
      <c r="B89" s="55"/>
      <c r="C89" s="55"/>
      <c r="D89" s="55">
        <v>4225</v>
      </c>
      <c r="E89" s="46">
        <v>11</v>
      </c>
      <c r="F89" s="67" t="s">
        <v>79</v>
      </c>
      <c r="G89" s="47">
        <v>16084.16</v>
      </c>
      <c r="H89" s="48">
        <v>11945</v>
      </c>
      <c r="I89" s="48"/>
      <c r="J89" s="56">
        <v>16000</v>
      </c>
      <c r="K89" s="56"/>
    </row>
    <row r="90" spans="1:15" x14ac:dyDescent="0.25">
      <c r="A90" s="14"/>
      <c r="B90" s="55"/>
      <c r="C90" s="55"/>
      <c r="D90" s="55">
        <v>4226</v>
      </c>
      <c r="E90" s="46">
        <v>11</v>
      </c>
      <c r="F90" s="67" t="s">
        <v>80</v>
      </c>
      <c r="G90" s="47">
        <v>6806.58</v>
      </c>
      <c r="H90" s="48">
        <v>39451</v>
      </c>
      <c r="I90" s="48">
        <v>84000</v>
      </c>
      <c r="J90" s="56">
        <v>12000</v>
      </c>
      <c r="K90" s="56"/>
    </row>
    <row r="91" spans="1:15" ht="39" x14ac:dyDescent="0.25">
      <c r="A91" s="14"/>
      <c r="B91" s="57">
        <v>45</v>
      </c>
      <c r="C91" s="57"/>
      <c r="D91" s="57"/>
      <c r="E91" s="85"/>
      <c r="F91" s="69" t="s">
        <v>82</v>
      </c>
      <c r="G91" s="50"/>
      <c r="H91" s="51"/>
      <c r="I91" s="51"/>
      <c r="J91" s="59">
        <f>J93</f>
        <v>0</v>
      </c>
      <c r="K91" s="59">
        <f>K93</f>
        <v>245000</v>
      </c>
    </row>
    <row r="92" spans="1:15" x14ac:dyDescent="0.25">
      <c r="A92" s="14"/>
      <c r="B92" s="57"/>
      <c r="C92" s="57"/>
      <c r="D92" s="57"/>
      <c r="E92" s="58">
        <v>11</v>
      </c>
      <c r="F92" s="69" t="s">
        <v>12</v>
      </c>
      <c r="G92" s="50"/>
      <c r="H92" s="51"/>
      <c r="I92" s="51"/>
      <c r="J92" s="59">
        <f>J91</f>
        <v>0</v>
      </c>
      <c r="K92" s="59">
        <f>K91</f>
        <v>245000</v>
      </c>
    </row>
    <row r="93" spans="1:15" x14ac:dyDescent="0.25">
      <c r="A93" s="14"/>
      <c r="B93" s="57"/>
      <c r="C93" s="55">
        <v>451</v>
      </c>
      <c r="D93" s="55"/>
      <c r="E93" s="46"/>
      <c r="F93" s="67"/>
      <c r="G93" s="50"/>
      <c r="H93" s="51"/>
      <c r="I93" s="51"/>
      <c r="J93" s="59">
        <f>J94+J95</f>
        <v>0</v>
      </c>
      <c r="K93" s="59">
        <f>K94</f>
        <v>245000</v>
      </c>
    </row>
    <row r="94" spans="1:15" ht="27.75" customHeight="1" x14ac:dyDescent="0.25">
      <c r="A94" s="14"/>
      <c r="B94" s="57"/>
      <c r="C94" s="55"/>
      <c r="D94" s="55">
        <v>4511</v>
      </c>
      <c r="E94" s="46">
        <v>11</v>
      </c>
      <c r="F94" s="67" t="s">
        <v>81</v>
      </c>
      <c r="G94" s="50"/>
      <c r="H94" s="51"/>
      <c r="I94" s="51"/>
      <c r="J94" s="59"/>
      <c r="K94" s="59">
        <v>245000</v>
      </c>
    </row>
    <row r="95" spans="1:15" ht="30" x14ac:dyDescent="0.25">
      <c r="A95" s="102"/>
      <c r="B95" s="102"/>
      <c r="C95" s="102"/>
      <c r="D95" s="102">
        <v>4521</v>
      </c>
      <c r="E95" s="160">
        <v>11</v>
      </c>
      <c r="F95" s="103" t="s">
        <v>105</v>
      </c>
      <c r="G95" s="102"/>
      <c r="H95" s="102"/>
      <c r="I95" s="102"/>
      <c r="J95" s="107"/>
      <c r="K95" s="102"/>
      <c r="L95" s="73"/>
      <c r="M95" s="73"/>
      <c r="N95" s="73"/>
      <c r="O95" s="73"/>
    </row>
  </sheetData>
  <mergeCells count="5">
    <mergeCell ref="A6:K6"/>
    <mergeCell ref="A24:K24"/>
    <mergeCell ref="A1:K1"/>
    <mergeCell ref="A2:K2"/>
    <mergeCell ref="A4:K4"/>
  </mergeCells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"/>
  <sheetViews>
    <sheetView workbookViewId="0">
      <selection activeCell="D11" sqref="D1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21" t="s">
        <v>100</v>
      </c>
      <c r="B1" s="121"/>
      <c r="C1" s="121"/>
      <c r="D1" s="121"/>
      <c r="E1" s="121"/>
      <c r="F1" s="12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21" t="s">
        <v>25</v>
      </c>
      <c r="B3" s="121"/>
      <c r="C3" s="121"/>
      <c r="D3" s="121"/>
      <c r="E3" s="137"/>
      <c r="F3" s="13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21" t="s">
        <v>7</v>
      </c>
      <c r="B5" s="122"/>
      <c r="C5" s="122"/>
      <c r="D5" s="122"/>
      <c r="E5" s="122"/>
      <c r="F5" s="122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21" t="s">
        <v>18</v>
      </c>
      <c r="B7" s="144"/>
      <c r="C7" s="144"/>
      <c r="D7" s="144"/>
      <c r="E7" s="144"/>
      <c r="F7" s="144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2" t="s">
        <v>19</v>
      </c>
      <c r="B9" s="21" t="s">
        <v>96</v>
      </c>
      <c r="C9" s="22" t="s">
        <v>97</v>
      </c>
      <c r="D9" s="22" t="s">
        <v>98</v>
      </c>
      <c r="E9" s="22" t="s">
        <v>37</v>
      </c>
      <c r="F9" s="22" t="s">
        <v>99</v>
      </c>
    </row>
    <row r="10" spans="1:6" ht="15.75" customHeight="1" x14ac:dyDescent="0.25">
      <c r="A10" s="11" t="s">
        <v>20</v>
      </c>
      <c r="B10" s="63">
        <f t="shared" ref="B10:D11" si="0">B11</f>
        <v>1009508.14</v>
      </c>
      <c r="C10" s="64">
        <f t="shared" si="0"/>
        <v>1227762</v>
      </c>
      <c r="D10" s="52">
        <f t="shared" si="0"/>
        <v>1431350</v>
      </c>
      <c r="E10" s="52">
        <f t="shared" ref="E10:F11" si="1">E11</f>
        <v>1457050</v>
      </c>
      <c r="F10" s="52">
        <f t="shared" si="1"/>
        <v>1416650</v>
      </c>
    </row>
    <row r="11" spans="1:6" ht="15.75" customHeight="1" x14ac:dyDescent="0.25">
      <c r="A11" s="11" t="s">
        <v>91</v>
      </c>
      <c r="B11" s="65">
        <f t="shared" si="0"/>
        <v>1009508.14</v>
      </c>
      <c r="C11" s="66">
        <f t="shared" si="0"/>
        <v>1227762</v>
      </c>
      <c r="D11" s="9">
        <f t="shared" si="0"/>
        <v>1431350</v>
      </c>
      <c r="E11" s="9">
        <f t="shared" si="1"/>
        <v>1457050</v>
      </c>
      <c r="F11" s="9">
        <f t="shared" si="1"/>
        <v>1416650</v>
      </c>
    </row>
    <row r="12" spans="1:6" x14ac:dyDescent="0.25">
      <c r="A12" s="17" t="s">
        <v>92</v>
      </c>
      <c r="B12" s="65">
        <f>' Račun prihoda i rashoda'!G27</f>
        <v>1009508.14</v>
      </c>
      <c r="C12" s="66">
        <f>' Račun prihoda i rashoda'!H27</f>
        <v>1227762</v>
      </c>
      <c r="D12" s="9">
        <f>' Račun prihoda i rashoda'!I27</f>
        <v>1431350</v>
      </c>
      <c r="E12" s="9">
        <f>' Račun prihoda i rashoda'!J27</f>
        <v>1457050</v>
      </c>
      <c r="F12" s="9">
        <f>' Račun prihoda i rashoda'!K27</f>
        <v>1416650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I8" sqref="I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21" t="s">
        <v>101</v>
      </c>
      <c r="B1" s="121"/>
      <c r="C1" s="121"/>
      <c r="D1" s="121"/>
      <c r="E1" s="121"/>
      <c r="F1" s="121"/>
      <c r="G1" s="121"/>
      <c r="H1" s="121"/>
      <c r="I1" s="121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21" t="s">
        <v>25</v>
      </c>
      <c r="B3" s="121"/>
      <c r="C3" s="121"/>
      <c r="D3" s="121"/>
      <c r="E3" s="121"/>
      <c r="F3" s="121"/>
      <c r="G3" s="121"/>
      <c r="H3" s="137"/>
      <c r="I3" s="137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21" t="s">
        <v>21</v>
      </c>
      <c r="B5" s="122"/>
      <c r="C5" s="122"/>
      <c r="D5" s="122"/>
      <c r="E5" s="122"/>
      <c r="F5" s="122"/>
      <c r="G5" s="122"/>
      <c r="H5" s="122"/>
      <c r="I5" s="122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22" t="s">
        <v>8</v>
      </c>
      <c r="B7" s="21" t="s">
        <v>9</v>
      </c>
      <c r="C7" s="21" t="s">
        <v>10</v>
      </c>
      <c r="D7" s="21" t="s">
        <v>42</v>
      </c>
      <c r="E7" s="21" t="s">
        <v>96</v>
      </c>
      <c r="F7" s="22" t="s">
        <v>97</v>
      </c>
      <c r="G7" s="22" t="s">
        <v>98</v>
      </c>
      <c r="H7" s="22" t="s">
        <v>37</v>
      </c>
      <c r="I7" s="22" t="s">
        <v>99</v>
      </c>
    </row>
    <row r="8" spans="1:9" ht="25.5" x14ac:dyDescent="0.25">
      <c r="A8" s="11">
        <v>8</v>
      </c>
      <c r="B8" s="11"/>
      <c r="C8" s="11"/>
      <c r="D8" s="11" t="s">
        <v>22</v>
      </c>
      <c r="E8" s="8"/>
      <c r="F8" s="9"/>
      <c r="G8" s="9"/>
      <c r="H8" s="9"/>
      <c r="I8" s="9"/>
    </row>
    <row r="9" spans="1:9" x14ac:dyDescent="0.25">
      <c r="A9" s="11"/>
      <c r="B9" s="16">
        <v>84</v>
      </c>
      <c r="C9" s="16"/>
      <c r="D9" s="16" t="s">
        <v>29</v>
      </c>
      <c r="E9" s="8"/>
      <c r="F9" s="9"/>
      <c r="G9" s="9"/>
      <c r="H9" s="9"/>
      <c r="I9" s="9"/>
    </row>
    <row r="10" spans="1:9" ht="25.5" x14ac:dyDescent="0.25">
      <c r="A10" s="12"/>
      <c r="B10" s="12"/>
      <c r="C10" s="13">
        <v>81</v>
      </c>
      <c r="D10" s="17" t="s">
        <v>30</v>
      </c>
      <c r="E10" s="8"/>
      <c r="F10" s="9"/>
      <c r="G10" s="9"/>
      <c r="H10" s="9"/>
      <c r="I10" s="9"/>
    </row>
    <row r="11" spans="1:9" ht="25.5" x14ac:dyDescent="0.25">
      <c r="A11" s="14">
        <v>5</v>
      </c>
      <c r="B11" s="15"/>
      <c r="C11" s="15"/>
      <c r="D11" s="27" t="s">
        <v>23</v>
      </c>
      <c r="E11" s="8"/>
      <c r="F11" s="9"/>
      <c r="G11" s="9"/>
      <c r="H11" s="9"/>
      <c r="I11" s="9"/>
    </row>
    <row r="12" spans="1:9" ht="25.5" x14ac:dyDescent="0.25">
      <c r="A12" s="16"/>
      <c r="B12" s="16">
        <v>54</v>
      </c>
      <c r="C12" s="16"/>
      <c r="D12" s="28" t="s">
        <v>31</v>
      </c>
      <c r="E12" s="8"/>
      <c r="F12" s="9"/>
      <c r="G12" s="9"/>
      <c r="H12" s="9"/>
      <c r="I12" s="10"/>
    </row>
    <row r="13" spans="1:9" x14ac:dyDescent="0.25">
      <c r="A13" s="16"/>
      <c r="B13" s="16"/>
      <c r="C13" s="13">
        <v>11</v>
      </c>
      <c r="D13" s="13" t="s">
        <v>12</v>
      </c>
      <c r="E13" s="8"/>
      <c r="F13" s="9"/>
      <c r="G13" s="9"/>
      <c r="H13" s="9"/>
      <c r="I13" s="10"/>
    </row>
    <row r="14" spans="1:9" x14ac:dyDescent="0.25">
      <c r="A14" s="16"/>
      <c r="B14" s="16"/>
      <c r="C14" s="13">
        <v>31</v>
      </c>
      <c r="D14" s="13" t="s">
        <v>32</v>
      </c>
      <c r="E14" s="8"/>
      <c r="F14" s="9"/>
      <c r="G14" s="9"/>
      <c r="H14" s="9"/>
      <c r="I14" s="10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activeCell="L10" sqref="L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" customWidth="1"/>
    <col min="4" max="4" width="38.85546875" customWidth="1"/>
    <col min="5" max="5" width="14.42578125" bestFit="1" customWidth="1"/>
    <col min="6" max="6" width="13.28515625" customWidth="1"/>
    <col min="7" max="9" width="13.140625" bestFit="1" customWidth="1"/>
  </cols>
  <sheetData>
    <row r="1" spans="1:9" ht="42" customHeight="1" x14ac:dyDescent="0.25">
      <c r="A1" s="121" t="s">
        <v>102</v>
      </c>
      <c r="B1" s="121"/>
      <c r="C1" s="121"/>
      <c r="D1" s="121"/>
      <c r="E1" s="121"/>
      <c r="F1" s="121"/>
      <c r="G1" s="121"/>
      <c r="H1" s="121"/>
      <c r="I1" s="121"/>
    </row>
    <row r="2" spans="1:9" ht="11.25" customHeight="1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21" t="s">
        <v>24</v>
      </c>
      <c r="B3" s="122"/>
      <c r="C3" s="122"/>
      <c r="D3" s="122"/>
      <c r="E3" s="122"/>
      <c r="F3" s="122"/>
      <c r="G3" s="122"/>
      <c r="H3" s="122"/>
      <c r="I3" s="122"/>
    </row>
    <row r="4" spans="1:9" ht="9" customHeight="1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51" t="s">
        <v>26</v>
      </c>
      <c r="B5" s="152"/>
      <c r="C5" s="153"/>
      <c r="D5" s="21" t="s">
        <v>27</v>
      </c>
      <c r="E5" s="21" t="s">
        <v>96</v>
      </c>
      <c r="F5" s="22" t="s">
        <v>97</v>
      </c>
      <c r="G5" s="22" t="s">
        <v>98</v>
      </c>
      <c r="H5" s="22" t="s">
        <v>37</v>
      </c>
      <c r="I5" s="22" t="s">
        <v>99</v>
      </c>
    </row>
    <row r="6" spans="1:9" ht="25.5" x14ac:dyDescent="0.25">
      <c r="A6" s="148" t="s">
        <v>90</v>
      </c>
      <c r="B6" s="149"/>
      <c r="C6" s="150"/>
      <c r="D6" s="30" t="s">
        <v>88</v>
      </c>
      <c r="E6" s="8">
        <f>E7</f>
        <v>1045805.5700000001</v>
      </c>
      <c r="F6" s="9">
        <f>F7</f>
        <v>1296544</v>
      </c>
      <c r="G6" s="9">
        <f>G7</f>
        <v>1535350</v>
      </c>
      <c r="H6" s="9">
        <f>H7</f>
        <v>1495050</v>
      </c>
      <c r="I6" s="9">
        <f>I7</f>
        <v>1661650</v>
      </c>
    </row>
    <row r="7" spans="1:9" ht="25.5" x14ac:dyDescent="0.25">
      <c r="A7" s="148" t="s">
        <v>87</v>
      </c>
      <c r="B7" s="149"/>
      <c r="C7" s="150"/>
      <c r="D7" s="30" t="s">
        <v>88</v>
      </c>
      <c r="E7" s="65">
        <f>E8+E14</f>
        <v>1045805.5700000001</v>
      </c>
      <c r="F7" s="9">
        <f>F8+F14</f>
        <v>1296544</v>
      </c>
      <c r="G7" s="9">
        <f>G8+G14</f>
        <v>1535350</v>
      </c>
      <c r="H7" s="9">
        <f>H8+H14</f>
        <v>1495050</v>
      </c>
      <c r="I7" s="9">
        <f>I8+I14</f>
        <v>1661650</v>
      </c>
    </row>
    <row r="8" spans="1:9" x14ac:dyDescent="0.25">
      <c r="A8" s="154" t="s">
        <v>89</v>
      </c>
      <c r="B8" s="155"/>
      <c r="C8" s="156"/>
      <c r="D8" s="90" t="s">
        <v>12</v>
      </c>
      <c r="E8" s="87">
        <f>E9+E10+E11+E12+E13</f>
        <v>998221.09000000008</v>
      </c>
      <c r="F8" s="106">
        <f t="shared" ref="F8:I8" si="0">F9+F10+F11+F12+F13</f>
        <v>1256727</v>
      </c>
      <c r="G8" s="106">
        <f t="shared" si="0"/>
        <v>1485350</v>
      </c>
      <c r="H8" s="106">
        <f t="shared" si="0"/>
        <v>1445050</v>
      </c>
      <c r="I8" s="106">
        <f t="shared" si="0"/>
        <v>1611650</v>
      </c>
    </row>
    <row r="9" spans="1:9" x14ac:dyDescent="0.25">
      <c r="A9" s="157">
        <v>31</v>
      </c>
      <c r="B9" s="158"/>
      <c r="C9" s="159"/>
      <c r="D9" s="93" t="s">
        <v>16</v>
      </c>
      <c r="E9" s="92">
        <f>' Račun prihoda i rashoda'!G31</f>
        <v>626635.85</v>
      </c>
      <c r="F9" s="94">
        <f>' Račun prihoda i rashoda'!H31</f>
        <v>770642</v>
      </c>
      <c r="G9" s="94">
        <f>' Račun prihoda i rashoda'!I31</f>
        <v>937000</v>
      </c>
      <c r="H9" s="94">
        <f>' Račun prihoda i rashoda'!J31</f>
        <v>940000</v>
      </c>
      <c r="I9" s="94">
        <f>' Račun prihoda i rashoda'!K31</f>
        <v>944000</v>
      </c>
    </row>
    <row r="10" spans="1:9" x14ac:dyDescent="0.25">
      <c r="A10" s="95">
        <v>32</v>
      </c>
      <c r="B10" s="88"/>
      <c r="C10" s="89"/>
      <c r="D10" s="96" t="s">
        <v>28</v>
      </c>
      <c r="E10" s="92">
        <f>' Račun prihoda i rashoda'!G39</f>
        <v>331444.48000000004</v>
      </c>
      <c r="F10" s="94">
        <f>' Račun prihoda i rashoda'!H39</f>
        <v>412149</v>
      </c>
      <c r="G10" s="94">
        <f>' Račun prihoda i rashoda'!I39</f>
        <v>442350</v>
      </c>
      <c r="H10" s="94">
        <f>' Račun prihoda i rashoda'!J39</f>
        <v>465050</v>
      </c>
      <c r="I10" s="94">
        <f>' Račun prihoda i rashoda'!K39</f>
        <v>420650</v>
      </c>
    </row>
    <row r="11" spans="1:9" x14ac:dyDescent="0.25">
      <c r="A11" s="95">
        <v>34</v>
      </c>
      <c r="B11" s="88"/>
      <c r="C11" s="89"/>
      <c r="D11" s="70" t="s">
        <v>83</v>
      </c>
      <c r="E11" s="92">
        <f>' Račun prihoda i rashoda'!G65</f>
        <v>3843.33</v>
      </c>
      <c r="F11" s="94">
        <f>' Račun prihoda i rashoda'!H65</f>
        <v>5154</v>
      </c>
      <c r="G11" s="94">
        <f>' Račun prihoda i rashoda'!I65</f>
        <v>2000</v>
      </c>
      <c r="H11" s="94">
        <f>' Račun prihoda i rashoda'!J65</f>
        <v>2000</v>
      </c>
      <c r="I11" s="94">
        <f>' Račun prihoda i rashoda'!K65</f>
        <v>2000</v>
      </c>
    </row>
    <row r="12" spans="1:9" ht="29.25" x14ac:dyDescent="0.25">
      <c r="A12" s="95">
        <v>42</v>
      </c>
      <c r="B12" s="88"/>
      <c r="C12" s="89"/>
      <c r="D12" s="70" t="s">
        <v>39</v>
      </c>
      <c r="E12" s="92">
        <f>' Račun prihoda i rashoda'!G85</f>
        <v>36297.43</v>
      </c>
      <c r="F12" s="94">
        <f>' Račun prihoda i rashoda'!H85</f>
        <v>68782</v>
      </c>
      <c r="G12" s="94">
        <f>' Račun prihoda i rashoda'!I85</f>
        <v>104000</v>
      </c>
      <c r="H12" s="94">
        <f>' Račun prihoda i rashoda'!J85</f>
        <v>38000</v>
      </c>
      <c r="I12" s="94">
        <f>' Račun prihoda i rashoda'!K85</f>
        <v>0</v>
      </c>
    </row>
    <row r="13" spans="1:9" ht="29.25" x14ac:dyDescent="0.25">
      <c r="A13" s="95">
        <v>45</v>
      </c>
      <c r="B13" s="88"/>
      <c r="C13" s="89"/>
      <c r="D13" s="70" t="s">
        <v>82</v>
      </c>
      <c r="E13" s="92"/>
      <c r="F13" s="97"/>
      <c r="G13" s="97"/>
      <c r="H13" s="97">
        <f>' Račun prihoda i rashoda'!J95</f>
        <v>0</v>
      </c>
      <c r="I13" s="98">
        <f>' Račun prihoda i rashoda'!K92</f>
        <v>245000</v>
      </c>
    </row>
    <row r="14" spans="1:9" ht="15" customHeight="1" x14ac:dyDescent="0.25">
      <c r="A14" s="145" t="s">
        <v>104</v>
      </c>
      <c r="B14" s="146"/>
      <c r="C14" s="147"/>
      <c r="D14" s="86" t="s">
        <v>32</v>
      </c>
      <c r="E14" s="87">
        <f>E15</f>
        <v>47584.479999999996</v>
      </c>
      <c r="F14" s="106">
        <f t="shared" ref="F14:I14" si="1">F15</f>
        <v>39817</v>
      </c>
      <c r="G14" s="106">
        <f t="shared" si="1"/>
        <v>50000</v>
      </c>
      <c r="H14" s="106">
        <f t="shared" si="1"/>
        <v>50000</v>
      </c>
      <c r="I14" s="106">
        <f t="shared" si="1"/>
        <v>50000</v>
      </c>
    </row>
    <row r="15" spans="1:9" ht="15" customHeight="1" x14ac:dyDescent="0.25">
      <c r="A15" s="99">
        <v>32</v>
      </c>
      <c r="B15" s="100"/>
      <c r="C15" s="101"/>
      <c r="D15" s="70" t="s">
        <v>28</v>
      </c>
      <c r="E15" s="92">
        <f>' Račun prihoda i rashoda'!G71</f>
        <v>47584.479999999996</v>
      </c>
      <c r="F15" s="94">
        <f>' Račun prihoda i rashoda'!H69</f>
        <v>39817</v>
      </c>
      <c r="G15" s="94">
        <f>' Račun prihoda i rashoda'!I71</f>
        <v>50000</v>
      </c>
      <c r="H15" s="94">
        <f>' Račun prihoda i rashoda'!J69</f>
        <v>50000</v>
      </c>
      <c r="I15" s="94">
        <f>' Račun prihoda i rashoda'!K69</f>
        <v>50000</v>
      </c>
    </row>
  </sheetData>
  <mergeCells count="8">
    <mergeCell ref="A14:C14"/>
    <mergeCell ref="A6:C6"/>
    <mergeCell ref="A7:C7"/>
    <mergeCell ref="A1:I1"/>
    <mergeCell ref="A3:I3"/>
    <mergeCell ref="A5:C5"/>
    <mergeCell ref="A8:C8"/>
    <mergeCell ref="A9:C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2023-11-02T07:19:15Z</cp:lastPrinted>
  <dcterms:created xsi:type="dcterms:W3CDTF">2022-08-12T12:51:27Z</dcterms:created>
  <dcterms:modified xsi:type="dcterms:W3CDTF">2023-11-02T07:47:06Z</dcterms:modified>
</cp:coreProperties>
</file>